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Администратор\Desktop\вінниця\"/>
    </mc:Choice>
  </mc:AlternateContent>
  <bookViews>
    <workbookView xWindow="-120" yWindow="-120" windowWidth="20730" windowHeight="11760" tabRatio="601"/>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2023'!$A$1:$AC$58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0" i="2" l="1"/>
  <c r="J52" i="2"/>
  <c r="K52" i="2"/>
  <c r="L52" i="2"/>
  <c r="M52" i="2"/>
  <c r="N52" i="2"/>
  <c r="O52" i="2"/>
  <c r="I52" i="2"/>
  <c r="J47" i="2"/>
  <c r="M47" i="2"/>
  <c r="N47" i="2"/>
  <c r="O47" i="2"/>
  <c r="I47" i="2"/>
  <c r="N40" i="2"/>
  <c r="N7" i="2" s="1"/>
  <c r="I40" i="2"/>
  <c r="J20" i="2"/>
  <c r="I20" i="2"/>
  <c r="I7" i="2" s="1"/>
  <c r="J19" i="2"/>
  <c r="L19" i="2"/>
  <c r="L20" i="2" s="1"/>
  <c r="M19" i="2"/>
  <c r="M20" i="2" s="1"/>
  <c r="I19" i="2"/>
  <c r="J51" i="2"/>
  <c r="O7" i="2" l="1"/>
  <c r="K44" i="2"/>
  <c r="K43" i="2" l="1"/>
  <c r="K47" i="2" s="1"/>
  <c r="K17" i="2" l="1"/>
  <c r="K19" i="2" s="1"/>
  <c r="K20" i="2" s="1"/>
  <c r="K30" i="2" l="1"/>
  <c r="M25" i="2"/>
  <c r="M40" i="2" s="1"/>
  <c r="M7" i="2" s="1"/>
  <c r="K25" i="2"/>
  <c r="L25" i="2" s="1"/>
  <c r="J25" i="2"/>
  <c r="K24" i="2"/>
  <c r="J24" i="2"/>
  <c r="J40" i="2" s="1"/>
  <c r="J7" i="2" s="1"/>
  <c r="L46" i="2"/>
  <c r="L47" i="2" s="1"/>
  <c r="L24" i="2" l="1"/>
  <c r="L40" i="2" s="1"/>
  <c r="L7" i="2" s="1"/>
  <c r="K40" i="2"/>
  <c r="K7" i="2" s="1"/>
</calcChain>
</file>

<file path=xl/sharedStrings.xml><?xml version="1.0" encoding="utf-8"?>
<sst xmlns="http://schemas.openxmlformats.org/spreadsheetml/2006/main" count="432" uniqueCount="275">
  <si>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</si>
  <si>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</si>
  <si>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</si>
  <si>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</si>
  <si>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</si>
  <si>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</si>
  <si>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</si>
  <si>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</si>
  <si>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</si>
  <si>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</si>
  <si>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</si>
  <si>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</si>
  <si>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</si>
  <si>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</si>
  <si>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</si>
  <si>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</si>
  <si>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</si>
  <si>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</si>
  <si>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</si>
  <si>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</si>
  <si>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</si>
  <si>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</si>
  <si>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</si>
  <si>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</si>
  <si>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t>
  </si>
  <si>
    <t>Проєкти з розроблення проєктної документації</t>
  </si>
  <si>
    <t>…</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</si>
  <si>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</si>
  <si>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</si>
  <si>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</si>
  <si>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</si>
  <si>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</si>
  <si>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</si>
  <si>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</si>
  <si>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</si>
  <si>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</si>
  <si>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Гуртожитки</t>
  </si>
  <si>
    <t>Одноквартирні житлові будинки</t>
  </si>
  <si>
    <t>Разом</t>
  </si>
  <si>
    <t>1.2.</t>
  </si>
  <si>
    <t>1.1.</t>
  </si>
  <si>
    <t>1.3.</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</si>
  <si>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</si>
  <si>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</si>
  <si>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</si>
  <si>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</si>
  <si>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</si>
  <si>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Усього по житлових будівлях</t>
  </si>
  <si>
    <t xml:space="preserve">Усього по об'єктах інфраструктури </t>
  </si>
  <si>
    <t>ГРОМАДСЬКІ БУДІВЛІ</t>
  </si>
  <si>
    <t>Усього по громадських будівлях</t>
  </si>
  <si>
    <t xml:space="preserve">ІНШІ ОБ’ЄКТИ, що відповідають напрямам використання коштів Фонду </t>
  </si>
  <si>
    <t>Усього по інших об’єктах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</si>
  <si>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</si>
  <si>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</si>
  <si>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</si>
  <si>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</si>
  <si>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Капітальний ремонт приміщення другого поверху адміністративної будівлі для розміщення внутрішньо-переміщених осіб за адресою: вул. Гоголя, буд. 16, с. Буша, Могилів-Подільського району, Вінницької області</t>
  </si>
  <si>
    <t>Ямпільська міська</t>
  </si>
  <si>
    <t>с. Буша</t>
  </si>
  <si>
    <t>2023-2023</t>
  </si>
  <si>
    <t>капітальний ремонт</t>
  </si>
  <si>
    <t>26 місць</t>
  </si>
  <si>
    <t>Ямпільська міська рада</t>
  </si>
  <si>
    <t>комунальна</t>
  </si>
  <si>
    <t>3)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</si>
  <si>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ні</t>
  </si>
  <si>
    <t>ТОВ "Вінстратегія-Будтехекспертиза", Експертний звіт №265-22-ЕП від 21 грудня 2022</t>
  </si>
  <si>
    <t>Рішення виконкому Ямпільської міської ради №4 від 12.01.2023 року</t>
  </si>
  <si>
    <t>Не відомо</t>
  </si>
  <si>
    <t>Не включений до реєстру</t>
  </si>
  <si>
    <t>не затверджена програма</t>
  </si>
  <si>
    <t>BR-16/03/2023-37641918-4636</t>
  </si>
  <si>
    <t>Реконструкція приміщення для розширення ЦНАП Крижопільської територіальної громади по вул.Героїв України,68 смт.Крижопіль , Вінницької області</t>
  </si>
  <si>
    <t>Крижопільська</t>
  </si>
  <si>
    <t>Крижопіль</t>
  </si>
  <si>
    <t>2023-2024</t>
  </si>
  <si>
    <t>249,65м2</t>
  </si>
  <si>
    <t>реконструкція</t>
  </si>
  <si>
    <t>Крижопільська селищна рада</t>
  </si>
  <si>
    <t>ТОВ "Вінстратегія-Будтехексертиза"Екпертний звіт №31-22-ЕК від 11 лютого 2022</t>
  </si>
  <si>
    <t>Розпорядження голови №30 від 18 лютого 2022</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</si>
  <si>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</si>
  <si>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RE-13/6/23-04325940-8115</t>
  </si>
  <si>
    <t xml:space="preserve">Найзатребуванішими послугами в громаді є пенсійні послуги та послуги соціального характеру, тому переважний відсоток відвідувачів це люди похилого віку, пенсіонери, інваліди, також звертаються за послугами одинокі матері,вагітні жінки, люди з дітьми у візках та люди з особливими потребами.Тому приміщення має бути облаштоване зручними заїздами та умовами перебування, у тому числі туалетною кімнатою з урахуванням потреб осіб з обмеженими фізичними можливостями (ЦНАП не має відповідної туалетної кімнати, проте приміщення, де буде проводитись реконструкція облаштоване відповідним санвузлом ).Для зручності та оперативності обслуговування суб'єктів звернень необхідно забезпечити ЦНАП зоною очікування з м'якими куточками та зоною рецепції, яка забезпечить керування чергою.  Кількість таких відвідувачів значно зросла за рахунок сімей, що  перемістились до нашої громади з регіонів, які постраждали внаслідок збройної агресії російської федерації. Тому актуальною є також потреба в облаштуванні дитячого куточку, який буде з місцями для сидіння, іграшками, книгами  та розмальовками, де діти будуть зайняті іграми, поки батьки  отримуватимуть послуги. Це допоможе зняти напругу серед відвідувачів та зробить отримання послуг комфортним. Сьогоднішнє приміщення ЦНАП не має достатньо місця для створення таких умов.
</t>
  </si>
  <si>
    <t>"Реконструкція каналізаційних очисних споруд в м. Бар Вінницької області"</t>
  </si>
  <si>
    <t>Барська ТГ</t>
  </si>
  <si>
    <t xml:space="preserve">        м. Бар</t>
  </si>
  <si>
    <t>3000м.куб/добу</t>
  </si>
  <si>
    <t xml:space="preserve">Реконструкція </t>
  </si>
  <si>
    <t>Барська міська рада</t>
  </si>
  <si>
    <t>ТОВ "Експертиза МВК" 10.07.2019р №22374</t>
  </si>
  <si>
    <t xml:space="preserve">Рішення 45 сесії 8 скликання від 03.10.2019рБарської міської ради </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</si>
  <si>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</si>
  <si>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RE-15/4/23-44096603-5624</t>
  </si>
  <si>
    <t xml:space="preserve">                  ні</t>
  </si>
  <si>
    <t>Нове будівництво блочно-модульної котельні по вул. Ентузіастів б/н м. Ладижин, Вінницької області</t>
  </si>
  <si>
    <t>Ладижинська ТГ</t>
  </si>
  <si>
    <t>м. Ладижин</t>
  </si>
  <si>
    <t>2022-2023</t>
  </si>
  <si>
    <t>3,36 Гкал/год</t>
  </si>
  <si>
    <t>Нове будівництво</t>
  </si>
  <si>
    <t>Ладижинська міська рада</t>
  </si>
  <si>
    <t>ВОКУ "Служба технічного нагляду за обєктами ЖКГ", від 21.12.2022 р. №04-07-0270</t>
  </si>
  <si>
    <t xml:space="preserve">Наказ №215 від 21.12.2022 </t>
  </si>
  <si>
    <t>CO-8/4/23-04325621-5135</t>
  </si>
  <si>
    <t>Нове будівництво резервної мережі теплопостачання від вул. Незалежності 131 до вул. Будівельників у м. Ладижин, Вінницької області (коригування)</t>
  </si>
  <si>
    <t>12 Гкал/год, 955 м.п.</t>
  </si>
  <si>
    <t>Благодійний фонд</t>
  </si>
  <si>
    <t>ВОКУ "Служба технічного нагляду за обєктами ЖКГ", від 16.02.2023 р. №04-07-0029</t>
  </si>
  <si>
    <t>Наказ №33 від 24.02.2023 р.</t>
  </si>
  <si>
    <t>CO-8/4/23-04325621-5127</t>
  </si>
  <si>
    <t>"Реконструкція системи водопостачання м.Липовець, Вінницької області в районі розміщення свердловини "Славна"</t>
  </si>
  <si>
    <t>Липовецька ТГ</t>
  </si>
  <si>
    <t>м.Липовець</t>
  </si>
  <si>
    <t>Водогін Ø-1000мм,955 м колодязі-2шт,свердловина-1 шт, трансформаторна підстанція-1шт</t>
  </si>
  <si>
    <t>Липовецька міська рада</t>
  </si>
  <si>
    <t>ТОВ"Інженерно-будівельне бюро", №05-0304 на даний час проходить експертизу</t>
  </si>
  <si>
    <t>РЕ-11/4/23-36522735-5525</t>
  </si>
  <si>
    <t>Нове будівництво каналізаційної мережі по вул. Героїв Майдану в м. Липовець, Липовецького району, Вінницької області»</t>
  </si>
  <si>
    <t>Каналізаційна мережа    -ПВХØ 200х4,9-616м.п.,  -ПВХØ 160х4,0-127п.п., колодязі з/б-50 шт., Футляр із ПЕ труби Ø200-17 м.п.,        Футляр із ПЕ труби Ø250-25 м.п</t>
  </si>
  <si>
    <t xml:space="preserve">Нове будівництво </t>
  </si>
  <si>
    <t>ТОВ"Інженерно-будівельне бюро", №05-0002 від 09.01.2023р.</t>
  </si>
  <si>
    <t>Рішення виконавчого комітету Липовецької міської ради від 14.03.2023 № 54 "Про затвердження проєктно-кошторисної документації"</t>
  </si>
  <si>
    <t>CO-11/4/23-36522735-5528</t>
  </si>
  <si>
    <t>Реконструкція групового водогону с. Вербовець- смт Муровані Куриловці Могилів-Подільського району вінницької області</t>
  </si>
  <si>
    <t>Мурованокуриловецька ТГ</t>
  </si>
  <si>
    <t>cмт Муровані Курилівці</t>
  </si>
  <si>
    <t>7673м</t>
  </si>
  <si>
    <t>Мурованокуриловецька селищна рада</t>
  </si>
  <si>
    <t>ТОВ "ІНЖЕНЕРНО-БУДІВЕЛЬНЕ БЮРО", 15 ГРУДНЯ 20222 РОКУ, № 05-0511</t>
  </si>
  <si>
    <t>№ 189, 16 грудня 2022 року, виконавчий комітет Мурованокуриловецької селищної ради</t>
  </si>
  <si>
    <t>RE-11/4/23-04325974-5534</t>
  </si>
  <si>
    <t>у 2024 році по даному об'єкту планується освоїти 5000 тис грн.</t>
  </si>
  <si>
    <t>Завершення будівництва каналізаційних очисних споруд в м. Немирів Вінницької обл (нове будівництво, коригування проєкту)</t>
  </si>
  <si>
    <t>Немирівська ТГ</t>
  </si>
  <si>
    <t>м. Немирів</t>
  </si>
  <si>
    <t>2020-2023</t>
  </si>
  <si>
    <t>600 м3/добу</t>
  </si>
  <si>
    <t>Немирівська міська рада</t>
  </si>
  <si>
    <t>ТОВ "ПЕРША ПРИВАТНА ЕКСПЕРТИЗА", від 22.10.2020р., №22/309-10/20/А</t>
  </si>
  <si>
    <t>рішення виконавчого комітету Немирівської міської ради №455 від 17.11.2020 року</t>
  </si>
  <si>
    <t>CO-11/4/23-03772619-5532</t>
  </si>
  <si>
    <t>Нове будівництво господарсько-питного водопроводу по вул. Соборна від буд.89 до буд. 171А (непарна сторона) в м. Немирів Вінницької області</t>
  </si>
  <si>
    <t>2019-2023</t>
  </si>
  <si>
    <t>38,5 м3/добу,
1691 п.м.</t>
  </si>
  <si>
    <t>ТОВ "ВІНСТРАТЕГІЯ-БУДТЕХЕКСПЕРТИЗА", від 16.07.2019 року, №395-19-ЕК</t>
  </si>
  <si>
    <t>Рішення виконавчого комітету Немирівської міської ради №333 від 29.07.2019 року</t>
  </si>
  <si>
    <t>CO-11/4/23-03772619-5536</t>
  </si>
  <si>
    <t>Реконструкція каналізаційної мережі КП "Погребищенська центральна лікарня" в м. Погребище Вінницького району Вінницької області</t>
  </si>
  <si>
    <t>Погребищенська ТГ</t>
  </si>
  <si>
    <t>м.Погребище</t>
  </si>
  <si>
    <t>Довжина траси 700 м.п</t>
  </si>
  <si>
    <t>Погребищенська міська територіальна громада</t>
  </si>
  <si>
    <t>ТОВ "Інженерно-будівельне бюро" 16.12.2021 № 05-0792</t>
  </si>
  <si>
    <t xml:space="preserve">Рішення виконавчого комітету Погребищенської міської ради від 10.02.2022 № 64 </t>
  </si>
  <si>
    <t>RE-15/4/23-03772654-5614</t>
  </si>
  <si>
    <t>Проектно-кошторисна документація потребує коригування. Замовник коригування - Погребищенська міська рада</t>
  </si>
  <si>
    <t>Реконструкція очисних споруд каналізації смт Теплик Вінницької області</t>
  </si>
  <si>
    <t>Теплицька ТГ</t>
  </si>
  <si>
    <t>смт Теплик</t>
  </si>
  <si>
    <t>200 куб м/ добу</t>
  </si>
  <si>
    <t>Теплицька селищна рада</t>
  </si>
  <si>
    <t>ДП "Укрдержбудекспертиза", №05-0643-18 від 03.03.2020 р.</t>
  </si>
  <si>
    <t>наказ від 28.04.2020 року №32/1</t>
  </si>
  <si>
    <t>-</t>
  </si>
  <si>
    <t>RE-16/03/2023-37641918-4661</t>
  </si>
  <si>
    <t>Нове будівництво водопроводу по вулицях Паркова з провулками, Червона Гірка з провулками, Миру в смт Турбів Вінницького району Вінницької області</t>
  </si>
  <si>
    <t>Турбівська ТГ</t>
  </si>
  <si>
    <t>смт Турбів</t>
  </si>
  <si>
    <t>240 м3/добу</t>
  </si>
  <si>
    <t>Турбівська селищна рада</t>
  </si>
  <si>
    <t>комкнальна</t>
  </si>
  <si>
    <t>ТОВ "ІНЖЕНЕРНО-БУДІВЕЛЬНЕ БЮРО"  04.02.2022 №05-0042</t>
  </si>
  <si>
    <t>Рішення 20 сесії 8 скликання №8/20-1107 Турбівської селищної ради Вінницького району Вінницької області від 30 листопада 2021 року</t>
  </si>
  <si>
    <t>CO-10/4/23-04326230-5489</t>
  </si>
  <si>
    <t>Нове будівництво господарчо-питного водопроводу по вул. Шевченка з провулками , вул. Лісній, вул. Маяковського в смт Турбів Вінницького району Вінницької області</t>
  </si>
  <si>
    <t>192 м3/добу</t>
  </si>
  <si>
    <t>ТОВ"ІНЖЕНЕРНО-БУДІВЕЛЬНЕ БЮРО" 22.12.2021 №05-0847</t>
  </si>
  <si>
    <t>Рішення сесії Турбівської селищної ради Вінницького району Вінницької області  №8/21-1370 від 24 грудня 2021 року</t>
  </si>
  <si>
    <t>CO-10/4/23-04326230-5495</t>
  </si>
  <si>
    <t>Нове будівництво водопроводу по вул. Набережна, Чкалова, Осипенка, провулок Набережний смт. Турбів, Вінницький район, Вінницька область</t>
  </si>
  <si>
    <t>ТОВ "ІНЖЕНЕРНО-БУДІВЕЛЬНЕ БЮРО" 09.02.2022  №05-0050</t>
  </si>
  <si>
    <t>Рішення сесії Турбівської селищної ради  №8/20-1104 від30 листопада 2021 року 20 сесія 8 скликання</t>
  </si>
  <si>
    <t>CO-10/4/23-04326230-5497</t>
  </si>
  <si>
    <t>Реконструкція міських очисних споруд господарсько-побутових стоків "Тульчинводоканал" Урочище "Малютка",земельна ділянка3, територія Тульчинської міської ради Вінницької області</t>
  </si>
  <si>
    <t>Тульчинська ТГ</t>
  </si>
  <si>
    <t>м.Тульчин</t>
  </si>
  <si>
    <t>2500 м.куб/добу</t>
  </si>
  <si>
    <t>Тульчинська міська рада</t>
  </si>
  <si>
    <t>ТОВ «БУДЕКСП ЮКРЕЙН № 0032-4840-21/БЕ/А від 23.12.23</t>
  </si>
  <si>
    <t>Наказ Начальника Вінницької ОВА № 712 від 18.05.2023</t>
  </si>
  <si>
    <t>RE-11/4/23-36759156-5533</t>
  </si>
  <si>
    <t xml:space="preserve">Нове будівництво "Сільський водопровід по вулицях Миру, Зої Космодемянської, Шеченка, Незалежності,1-го Травня, Садова, Гагаріна, Лесі Українки, Польова, Космонавтів в с. Сміла, Хмільницького району, Вінницької області" (коригування)  </t>
  </si>
  <si>
    <t>Уланівська ТГ</t>
  </si>
  <si>
    <t>с.Сміла</t>
  </si>
  <si>
    <t>Протяжність водогону 4578 м, підключення 142 домоволодінь</t>
  </si>
  <si>
    <t>Уланівська сільська рада</t>
  </si>
  <si>
    <t>мешканці населеного пункту</t>
  </si>
  <si>
    <t>ТОВ "Вінстратегія - будтехекспертиза" №279-20-ЕК від 05.06.2020 року (12.04.2023 року проект передано на коригування кошторисної частини в ціни 2023 року)</t>
  </si>
  <si>
    <t xml:space="preserve">Наказ № 130од віл 02.06.2023 "Про затвердження кошторисної частини проєктної документації" </t>
  </si>
  <si>
    <t>СО-15/4/23-04331834-5611</t>
  </si>
  <si>
    <t>Будівництво другої лінії напірного колектора каналізації каналізаційної насосної станції №3 по вул. 1 Травня до очисних споруд каналізації по вул. Вугринівська,130 в м. Хмільник Вінницької обл.</t>
  </si>
  <si>
    <t>Хмільницька ТГ</t>
  </si>
  <si>
    <t>м. Хмільник</t>
  </si>
  <si>
    <t>2023-2025</t>
  </si>
  <si>
    <t>Загальна довжина траси -2500м</t>
  </si>
  <si>
    <t>Хмільницька міська рада</t>
  </si>
  <si>
    <t>ВОКУ"Служба технічного нагляду за обєктами житлового-комунального господарства"04 січня 2021р. №04-07-0001</t>
  </si>
  <si>
    <t>Наказ № 03 від 06 січня 2021р.</t>
  </si>
  <si>
    <t>СО-12/4/23-36575284-5549</t>
  </si>
  <si>
    <t>Реконструкція центрального стадіону по вул.Кривоноса,27 в м.Жмеринка Вінницької області (коригування)</t>
  </si>
  <si>
    <t>Жмеринська міська територіальна громада</t>
  </si>
  <si>
    <t>м. Жмеринка</t>
  </si>
  <si>
    <t>1800 посадкових місць</t>
  </si>
  <si>
    <t>Вінницька ОВА</t>
  </si>
  <si>
    <t>ТОВ "ВІНСТРАТЕГІЯ-БУДТЕХЕКСПЕРТИЗА" №42-20-К від 10 лютого 2020 року</t>
  </si>
  <si>
    <t>Наказ №21/07/01 від 21 липня 2023 року м.Жмеринка "Про затвердження проєктно-кошторисної документації"</t>
  </si>
  <si>
    <t>RE-4/6/23-34227893-7413</t>
  </si>
  <si>
    <t>Реконструкція  будівлі школи під житло для розміщення внутрішньопереміщених осіб та соціально вразливих верств населення по вул.Івана Франка, 11, в с.Семки, Хмільницького району, Вінницької області</t>
  </si>
  <si>
    <t xml:space="preserve">Війтівецька </t>
  </si>
  <si>
    <t xml:space="preserve">с.Семки </t>
  </si>
  <si>
    <t>2023 рік</t>
  </si>
  <si>
    <t>49 чол.</t>
  </si>
  <si>
    <t xml:space="preserve">реконструкція </t>
  </si>
  <si>
    <t>Війтівецька СР</t>
  </si>
  <si>
    <t>___</t>
  </si>
  <si>
    <t>Вінницька облсна комунальна установа "Служба технічного нагляду за об'єктами житлово-комунального господарства"  Вінницької обласної ради, експертний звіт від 16.03.2023 року № 04-07-0073</t>
  </si>
  <si>
    <t>№ 5 від 27.04.23 року</t>
  </si>
  <si>
    <t>п.3 (реконспрукція, капремонт, розроблення проектно-кошторисної документації будіель для забезпечення  житлом внутрішньопереміщених осіб та осіб, які втратили його внаслідок воєнних дій спичинених збройною агресією росії)</t>
  </si>
  <si>
    <t>______</t>
  </si>
  <si>
    <t>RE-4/7/23-43940142-8699</t>
  </si>
  <si>
    <t>_____</t>
  </si>
  <si>
    <t>Капітальний ремонт будівлі комунального закладу "Дошкільний навчальний заклад №27 ВМР" по вул. Острозького, 33 в м. Вінниці - заходи з енергозбереження з елементами ліквідації наслідків збройної агресії російської федерації</t>
  </si>
  <si>
    <t>Вінницька МТГ</t>
  </si>
  <si>
    <t>м. Вінниця</t>
  </si>
  <si>
    <t>2022-2024</t>
  </si>
  <si>
    <t>2971,86 м. кв.</t>
  </si>
  <si>
    <t>Департамент капітального будівництва ВМР</t>
  </si>
  <si>
    <t>ТОВ "Вінстратегія-Будтехекспертиза"
 № 28-23-К від 27 березня 2023</t>
  </si>
  <si>
    <t>наказ №13 від 27.03.23 р</t>
  </si>
  <si>
    <t>п.2.8</t>
  </si>
  <si>
    <t>так</t>
  </si>
  <si>
    <t>ОНМ-03.04.2023-30137</t>
  </si>
  <si>
    <t>BR-23/5/23-03084204-7134</t>
  </si>
  <si>
    <t>Капітальний ремонт будівлі комунального закладу "Вінницький ліцей №8 по вул. Винниченка, 36 в м. Вінниці - заходи з енергозбереження з елементами ліквідації наслідків збройної агресії російської федерації</t>
  </si>
  <si>
    <t>1131 м. кв.</t>
  </si>
  <si>
    <t xml:space="preserve">Вінницька обласна комунальна установа
"Служба технічного нагляду за об'єктами
житлово-комунального господарства"
 № 04-07-0095 від 24 березня 2023
</t>
  </si>
  <si>
    <t>наказ №14 від 27.03.23 р</t>
  </si>
  <si>
    <t>ОНМ-03.05.2023-64986</t>
  </si>
  <si>
    <t>BR-22/5/23-03084204-7123</t>
  </si>
  <si>
    <t>Реставрація головного корпусу пам'ятки містобудування та архітектури державного значення «Палац», 1757 р. (охоронний № 59), Вінницька область, м.Тульчин, вул. Незалежності, 10</t>
  </si>
  <si>
    <t>Тульчинська ОТГ</t>
  </si>
  <si>
    <t>м. Тульчин</t>
  </si>
  <si>
    <t>2021-2023</t>
  </si>
  <si>
    <t>2565,56 м2</t>
  </si>
  <si>
    <t>Реставрація</t>
  </si>
  <si>
    <t>Управління будвіництва Вінницької обласної військової адміністрації</t>
  </si>
  <si>
    <t>комкунальна</t>
  </si>
  <si>
    <t>ДП "Укрдержбудекспертиза" №02-0030/01-22 від 26.08.2022 р.</t>
  </si>
  <si>
    <t>Наказ ДП "АБІ" щодо затвердження проектної документації №42-ОД від 26.08.2022</t>
  </si>
  <si>
    <t>RS-5/4/23-31325005-4951</t>
  </si>
  <si>
    <t xml:space="preserve">Населення вінницьої області (1,5 млн.), туристи </t>
  </si>
  <si>
    <t>173,842 тис.</t>
  </si>
  <si>
    <t>Реставрація Сутисківського ДНЗ "ПРОЛІСОК" по вул. Гагаріна, 10 в смт. Сутиски Тиврівського району Вінницької області</t>
  </si>
  <si>
    <t>Сутисківська</t>
  </si>
  <si>
    <t>Сутиски</t>
  </si>
  <si>
    <t>149 дітей</t>
  </si>
  <si>
    <t>Реконструкція</t>
  </si>
  <si>
    <t xml:space="preserve">Сутисківська </t>
  </si>
  <si>
    <t>п.2.1</t>
  </si>
  <si>
    <t>RE-4/6/23- 31325005-7384</t>
  </si>
  <si>
    <t>Проект потребує коригування (фінансування потребує ІІ черга будівництва,вказ ана орієнтовна кошторисна вартість ІІ черги)</t>
  </si>
  <si>
    <r>
      <rPr>
        <sz val="12"/>
        <rFont val="Times New Roman"/>
        <family val="1"/>
        <charset val="204"/>
      </rPr>
      <t>ВОКУ «Служба технічного нагляду за об’єктами житлово- комунального господарства» 12.11.2021р. року №04-
07-0299</t>
    </r>
  </si>
  <si>
    <r>
      <rPr>
        <sz val="12"/>
        <rFont val="Times New Roman"/>
        <family val="1"/>
        <charset val="204"/>
      </rPr>
      <t>Наказ Управління Будівництва ВОВА №65-ОД
від 15.11.21р.</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</si>
</sst>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0\ _₽_-;\-* #,##0.00\ _₽_-;_-* &quot;-&quot;??\ _₽_-;_-@_-"/>
    <numFmt numFmtId="166" formatCode="#,##0.000"/>
    <numFmt numFmtId="167" formatCode="0.000"/>
    <numFmt numFmtId="168" formatCode="#,##0.000\ _₴"/>
  </numFmts>
  <fonts count="29"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b/>
      <sz val="15"/>
      <name val="Times New Roman"/>
      <family val="1"/>
      <charset val="204"/>
    </font>
    <font>
      <sz val="15"/>
      <name val="Arial Cyr"/>
      <charset val="204"/>
    </font>
    <font>
      <sz val="11"/>
      <color indexed="8"/>
      <name val="Times New Roman"/>
      <family val="1"/>
    </font>
    <font>
      <sz val="11"/>
      <name val="Times New Roman"/>
      <family val="1"/>
    </font>
    <font>
      <b/>
      <sz val="16"/>
      <name val="Times New Roman"/>
      <family val="1"/>
      <charset val="204"/>
    </font>
    <font>
      <b/>
      <sz val="18"/>
      <name val="Times New Roman"/>
      <family val="1"/>
      <charset val="204"/>
    </font>
    <font>
      <sz val="9"/>
      <name val="Times New Roman"/>
      <family val="1"/>
      <charset val="204"/>
    </font>
    <font>
      <sz val="12"/>
      <color theme="1"/>
      <name val="Times New Roman"/>
      <family val="1"/>
      <charset val="204"/>
    </font>
    <font>
      <sz val="12"/>
      <color rgb="FF000000"/>
      <name val="Times New Roman"/>
      <family val="1"/>
      <charset val="204"/>
    </font>
    <font>
      <b/>
      <sz val="12"/>
      <color theme="1"/>
      <name val="Times New Roman"/>
      <family val="1"/>
      <charset val="204"/>
    </font>
    <font>
      <b/>
      <sz val="12"/>
      <color rgb="FF333333"/>
      <name val="Times New Roman"/>
      <family val="1"/>
      <charset val="204"/>
    </font>
    <font>
      <sz val="12"/>
      <color rgb="FF333333"/>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165" fontId="1" fillId="0" borderId="0" applyFont="0" applyFill="0" applyBorder="0" applyAlignment="0" applyProtection="0"/>
  </cellStyleXfs>
  <cellXfs count="187">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1" fillId="0" borderId="1" xfId="1" applyBorder="1"/>
    <xf numFmtId="0" fontId="5" fillId="0" borderId="1" xfId="1" applyFont="1" applyBorder="1" applyAlignment="1">
      <alignment horizontal="center" vertic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7" fillId="0" borderId="0" xfId="1" applyFont="1" applyAlignment="1">
      <alignment horizontal="center" vertical="center"/>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3" fillId="0" borderId="0" xfId="1" applyFont="1" applyAlignment="1">
      <alignment horizontal="center" vertical="center"/>
    </xf>
    <xf numFmtId="0" fontId="6" fillId="0" borderId="1" xfId="1" applyFont="1" applyBorder="1" applyAlignment="1">
      <alignment horizontal="center" vertical="center" wrapText="1"/>
    </xf>
    <xf numFmtId="0" fontId="1" fillId="0" borderId="1" xfId="1" applyBorder="1" applyAlignment="1">
      <alignment wrapText="1"/>
    </xf>
    <xf numFmtId="0" fontId="1" fillId="0" borderId="0" xfId="1" applyAlignment="1">
      <alignment wrapText="1"/>
    </xf>
    <xf numFmtId="167" fontId="13" fillId="0" borderId="0" xfId="1" applyNumberFormat="1" applyFont="1" applyAlignment="1">
      <alignment horizontal="center" vertical="center"/>
    </xf>
    <xf numFmtId="167" fontId="1" fillId="0" borderId="0" xfId="1" applyNumberFormat="1" applyAlignment="1">
      <alignment horizontal="center"/>
    </xf>
    <xf numFmtId="167" fontId="9" fillId="0" borderId="0" xfId="1" applyNumberFormat="1" applyFont="1" applyAlignment="1">
      <alignment horizontal="center" vertical="center"/>
    </xf>
    <xf numFmtId="0" fontId="14" fillId="0" borderId="0" xfId="1" applyFont="1"/>
    <xf numFmtId="0" fontId="10"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7" fontId="10" fillId="3" borderId="1" xfId="1" applyNumberFormat="1" applyFont="1" applyFill="1" applyBorder="1" applyAlignment="1">
      <alignment horizontal="center" vertical="center"/>
    </xf>
    <xf numFmtId="0" fontId="15" fillId="0" borderId="0" xfId="1" applyFont="1" applyAlignment="1">
      <alignment horizontal="center"/>
    </xf>
    <xf numFmtId="167"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167" fontId="16" fillId="0" borderId="1" xfId="1" applyNumberFormat="1" applyFont="1" applyBorder="1" applyAlignment="1">
      <alignment horizontal="center" vertical="center"/>
    </xf>
    <xf numFmtId="0" fontId="11" fillId="3" borderId="1" xfId="1" applyFont="1" applyFill="1" applyBorder="1" applyAlignment="1">
      <alignment horizontal="center" textRotation="90"/>
    </xf>
    <xf numFmtId="0" fontId="1" fillId="0" borderId="1" xfId="1" applyBorder="1" applyAlignment="1">
      <alignment textRotation="90"/>
    </xf>
    <xf numFmtId="0" fontId="16" fillId="0" borderId="1" xfId="1" applyFont="1" applyBorder="1" applyAlignment="1">
      <alignment horizontal="center" vertical="center"/>
    </xf>
    <xf numFmtId="167" fontId="17" fillId="3" borderId="1" xfId="1" applyNumberFormat="1" applyFont="1" applyFill="1" applyBorder="1" applyAlignment="1">
      <alignment horizontal="center" vertical="center"/>
    </xf>
    <xf numFmtId="0" fontId="18" fillId="0" borderId="1" xfId="1" applyFont="1" applyBorder="1"/>
    <xf numFmtId="167" fontId="17" fillId="2" borderId="1" xfId="1" applyNumberFormat="1" applyFont="1" applyFill="1" applyBorder="1" applyAlignment="1">
      <alignment horizontal="center" vertical="center"/>
    </xf>
    <xf numFmtId="167" fontId="18" fillId="0" borderId="1" xfId="1" applyNumberFormat="1" applyFont="1" applyBorder="1"/>
    <xf numFmtId="164" fontId="16" fillId="0" borderId="1" xfId="1" applyNumberFormat="1" applyFont="1" applyBorder="1" applyAlignment="1">
      <alignment horizontal="center" vertical="center"/>
    </xf>
    <xf numFmtId="167" fontId="19" fillId="0" borderId="1" xfId="0" applyNumberFormat="1" applyFont="1" applyBorder="1" applyAlignment="1">
      <alignment horizontal="center" vertical="center" wrapText="1"/>
    </xf>
    <xf numFmtId="164" fontId="20" fillId="0" borderId="1" xfId="1" applyNumberFormat="1" applyFont="1" applyBorder="1" applyAlignment="1">
      <alignment horizontal="center" vertical="center"/>
    </xf>
    <xf numFmtId="164" fontId="20" fillId="0" borderId="1" xfId="1" applyNumberFormat="1" applyFont="1" applyBorder="1" applyAlignment="1">
      <alignment horizontal="center" vertical="center" wrapText="1"/>
    </xf>
    <xf numFmtId="0" fontId="16" fillId="0" borderId="1" xfId="1" applyFont="1" applyBorder="1" applyAlignment="1">
      <alignment horizontal="left"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21" fillId="0" borderId="1" xfId="1" applyNumberFormat="1" applyFont="1" applyBorder="1" applyAlignment="1">
      <alignment horizontal="center" vertical="center"/>
    </xf>
    <xf numFmtId="0" fontId="4" fillId="0" borderId="1" xfId="1" applyFont="1" applyBorder="1" applyAlignment="1">
      <alignment horizontal="center" vertical="center"/>
    </xf>
    <xf numFmtId="0" fontId="3" fillId="0" borderId="1" xfId="1" applyFont="1" applyBorder="1" applyAlignment="1">
      <alignment horizontal="center" vertical="center" textRotation="90" wrapText="1"/>
    </xf>
    <xf numFmtId="16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11" fillId="0" borderId="1" xfId="1" applyFont="1" applyBorder="1" applyAlignment="1">
      <alignment horizontal="center" vertical="center" wrapText="1"/>
    </xf>
    <xf numFmtId="0" fontId="15" fillId="0" borderId="0" xfId="1" applyFont="1" applyAlignment="1">
      <alignment horizontal="left"/>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21" fillId="0" borderId="1" xfId="1" applyFont="1" applyBorder="1" applyAlignment="1">
      <alignment horizontal="center" vertical="center"/>
    </xf>
    <xf numFmtId="0" fontId="21" fillId="0" borderId="1" xfId="1" applyFont="1" applyBorder="1" applyAlignment="1">
      <alignment horizontal="center" vertical="center" wrapText="1"/>
    </xf>
    <xf numFmtId="0" fontId="22" fillId="3" borderId="1" xfId="1" applyFont="1" applyFill="1" applyBorder="1" applyAlignment="1">
      <alignment horizontal="center" vertical="center"/>
    </xf>
    <xf numFmtId="2" fontId="7" fillId="0" borderId="1" xfId="1" applyNumberFormat="1" applyFont="1" applyBorder="1" applyAlignment="1">
      <alignment horizontal="center" vertical="center"/>
    </xf>
    <xf numFmtId="2" fontId="5" fillId="0" borderId="1" xfId="1" applyNumberFormat="1" applyFont="1" applyBorder="1" applyAlignment="1">
      <alignment horizontal="center" vertical="center"/>
    </xf>
    <xf numFmtId="1" fontId="7" fillId="0" borderId="1" xfId="1" applyNumberFormat="1" applyFont="1" applyBorder="1" applyAlignment="1">
      <alignment horizontal="center" vertical="center"/>
    </xf>
    <xf numFmtId="0" fontId="11" fillId="0" borderId="1" xfId="1" applyFont="1" applyBorder="1" applyAlignment="1">
      <alignment horizontal="left" vertical="center"/>
    </xf>
    <xf numFmtId="0" fontId="11" fillId="0" borderId="1" xfId="1" applyFont="1" applyBorder="1" applyAlignment="1">
      <alignment horizontal="left" vertical="center" wrapText="1"/>
    </xf>
    <xf numFmtId="0" fontId="7" fillId="0" borderId="1" xfId="1" applyFont="1" applyBorder="1" applyAlignment="1">
      <alignment horizontal="left" vertical="center"/>
    </xf>
    <xf numFmtId="0" fontId="21" fillId="0" borderId="1" xfId="1" applyFont="1" applyBorder="1" applyAlignment="1">
      <alignment horizontal="left" vertical="center"/>
    </xf>
    <xf numFmtId="0" fontId="7" fillId="2" borderId="1" xfId="1" applyFont="1" applyFill="1" applyBorder="1" applyAlignment="1">
      <alignment horizontal="center" vertical="center" wrapText="1"/>
    </xf>
    <xf numFmtId="0" fontId="3" fillId="0" borderId="1" xfId="1" applyFont="1" applyBorder="1" applyAlignment="1">
      <alignment horizontal="center" vertical="center" wrapText="1"/>
    </xf>
    <xf numFmtId="0" fontId="7"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0" fontId="23" fillId="0" borderId="1" xfId="1" applyFont="1" applyBorder="1" applyAlignment="1">
      <alignment horizontal="left" vertical="center" wrapText="1"/>
    </xf>
    <xf numFmtId="0" fontId="11" fillId="0"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24" fillId="0" borderId="0" xfId="0" applyFont="1" applyAlignment="1">
      <alignment vertical="center" wrapText="1"/>
    </xf>
    <xf numFmtId="167" fontId="3" fillId="0" borderId="1" xfId="1" applyNumberFormat="1" applyFont="1" applyBorder="1" applyAlignment="1">
      <alignment horizontal="center" vertical="center" wrapText="1"/>
    </xf>
    <xf numFmtId="167" fontId="9" fillId="0" borderId="1" xfId="1" applyNumberFormat="1" applyFont="1" applyBorder="1" applyAlignment="1">
      <alignment horizontal="center" vertical="center" wrapText="1"/>
    </xf>
    <xf numFmtId="164" fontId="3" fillId="0" borderId="1" xfId="1" applyNumberFormat="1" applyFont="1" applyBorder="1" applyAlignment="1">
      <alignment horizontal="center" vertical="center" wrapText="1"/>
    </xf>
    <xf numFmtId="0" fontId="12" fillId="0" borderId="0" xfId="1" applyFont="1" applyAlignment="1">
      <alignment vertical="center" wrapText="1"/>
    </xf>
    <xf numFmtId="0" fontId="3" fillId="2" borderId="1" xfId="1" applyNumberFormat="1" applyFont="1" applyFill="1" applyBorder="1" applyAlignment="1">
      <alignment horizontal="center" vertical="center" textRotation="90" wrapText="1"/>
    </xf>
    <xf numFmtId="49" fontId="3" fillId="2" borderId="1" xfId="0" applyNumberFormat="1"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0" fontId="12" fillId="2" borderId="0" xfId="1" applyFont="1" applyFill="1" applyAlignment="1">
      <alignment horizontal="left" vertical="center" wrapText="1"/>
    </xf>
    <xf numFmtId="0" fontId="1" fillId="2" borderId="0" xfId="1" applyFill="1" applyAlignment="1">
      <alignment horizontal="left" vertical="center" wrapText="1"/>
    </xf>
    <xf numFmtId="0" fontId="7" fillId="0" borderId="0" xfId="1" applyFont="1" applyFill="1" applyAlignment="1">
      <alignment vertical="center"/>
    </xf>
    <xf numFmtId="0" fontId="3" fillId="0" borderId="7" xfId="0" applyFont="1" applyFill="1" applyBorder="1" applyAlignment="1">
      <alignment horizontal="center" vertical="center" wrapText="1"/>
    </xf>
    <xf numFmtId="0" fontId="3" fillId="0" borderId="7" xfId="0" applyFont="1" applyFill="1" applyBorder="1" applyAlignment="1">
      <alignment horizontal="left" vertical="center" wrapText="1" indent="4"/>
    </xf>
    <xf numFmtId="0" fontId="3" fillId="0" borderId="7" xfId="0" applyFont="1" applyFill="1" applyBorder="1" applyAlignment="1">
      <alignment horizontal="left" vertical="center" wrapText="1"/>
    </xf>
    <xf numFmtId="0" fontId="3" fillId="0" borderId="7" xfId="0" applyFont="1" applyFill="1" applyBorder="1" applyAlignment="1">
      <alignment horizontal="center" vertical="top" wrapText="1"/>
    </xf>
    <xf numFmtId="0" fontId="24" fillId="0" borderId="7" xfId="0" applyFont="1" applyFill="1" applyBorder="1" applyAlignment="1">
      <alignment horizontal="center" vertical="center" wrapText="1"/>
    </xf>
    <xf numFmtId="0" fontId="24" fillId="0" borderId="7" xfId="0" applyFont="1" applyFill="1" applyBorder="1" applyAlignment="1">
      <alignment horizontal="center" vertical="top" wrapText="1"/>
    </xf>
    <xf numFmtId="1" fontId="25" fillId="0" borderId="7" xfId="0" applyNumberFormat="1" applyFont="1" applyFill="1" applyBorder="1" applyAlignment="1">
      <alignment horizontal="center" vertical="center" shrinkToFit="1"/>
    </xf>
    <xf numFmtId="1" fontId="3" fillId="0" borderId="1" xfId="1" applyNumberFormat="1" applyFont="1" applyBorder="1" applyAlignment="1">
      <alignment horizontal="center" vertical="center"/>
    </xf>
    <xf numFmtId="0" fontId="9" fillId="0" borderId="1" xfId="1" applyFont="1" applyBorder="1" applyAlignment="1">
      <alignment horizontal="left" vertical="center" wrapText="1"/>
    </xf>
    <xf numFmtId="0" fontId="3" fillId="0" borderId="1" xfId="1" applyFont="1" applyBorder="1" applyAlignment="1">
      <alignment horizontal="center" vertical="center"/>
    </xf>
    <xf numFmtId="167" fontId="3" fillId="0" borderId="1" xfId="1" applyNumberFormat="1" applyFont="1" applyBorder="1" applyAlignment="1">
      <alignment horizontal="center" vertical="center"/>
    </xf>
    <xf numFmtId="167" fontId="9" fillId="0" borderId="1" xfId="1" applyNumberFormat="1" applyFont="1" applyBorder="1" applyAlignment="1">
      <alignment horizontal="center" vertical="center"/>
    </xf>
    <xf numFmtId="2" fontId="3" fillId="0" borderId="1" xfId="1" applyNumberFormat="1" applyFont="1" applyFill="1" applyBorder="1" applyAlignment="1">
      <alignment horizontal="center" vertical="center"/>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167" fontId="3" fillId="0" borderId="1" xfId="1" applyNumberFormat="1" applyFont="1" applyFill="1" applyBorder="1" applyAlignment="1">
      <alignment horizontal="center" vertical="center"/>
    </xf>
    <xf numFmtId="167" fontId="3"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textRotation="90" wrapText="1"/>
    </xf>
    <xf numFmtId="0" fontId="3" fillId="0" borderId="1" xfId="0"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1" fontId="9" fillId="0" borderId="1" xfId="1" applyNumberFormat="1" applyFont="1" applyBorder="1" applyAlignment="1">
      <alignment horizontal="center" vertical="center"/>
    </xf>
    <xf numFmtId="0" fontId="9" fillId="0" borderId="1" xfId="1" applyFont="1" applyFill="1" applyBorder="1" applyAlignment="1">
      <alignment horizontal="center" vertical="center" wrapText="1"/>
    </xf>
    <xf numFmtId="0" fontId="26" fillId="0" borderId="1" xfId="0" applyFont="1" applyFill="1" applyBorder="1" applyAlignment="1">
      <alignment horizontal="center" vertical="center" wrapText="1"/>
    </xf>
    <xf numFmtId="167" fontId="26" fillId="0" borderId="1" xfId="0" applyNumberFormat="1" applyFont="1" applyFill="1" applyBorder="1" applyAlignment="1">
      <alignment horizontal="center" vertical="center" wrapText="1"/>
    </xf>
    <xf numFmtId="167" fontId="9" fillId="0" borderId="1" xfId="1" applyNumberFormat="1" applyFont="1" applyFill="1" applyBorder="1" applyAlignment="1">
      <alignment horizontal="center" vertical="center" wrapText="1"/>
    </xf>
    <xf numFmtId="0" fontId="9" fillId="0" borderId="1" xfId="1" applyFont="1" applyFill="1" applyBorder="1" applyAlignment="1">
      <alignment horizontal="center" vertical="center" textRotation="90" wrapText="1"/>
    </xf>
    <xf numFmtId="167" fontId="9" fillId="0" borderId="1" xfId="0" applyNumberFormat="1" applyFont="1" applyFill="1" applyBorder="1" applyAlignment="1">
      <alignment horizontal="center" vertical="center" wrapText="1"/>
    </xf>
    <xf numFmtId="0" fontId="27"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1" applyFont="1" applyBorder="1" applyAlignment="1">
      <alignment horizontal="center" vertical="center" wrapText="1"/>
    </xf>
    <xf numFmtId="0" fontId="9" fillId="0" borderId="1" xfId="1" applyFont="1" applyBorder="1" applyAlignment="1">
      <alignment horizontal="center" vertical="center" textRotation="90" wrapText="1"/>
    </xf>
    <xf numFmtId="167"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167" fontId="9" fillId="0" borderId="1" xfId="1" applyNumberFormat="1" applyFont="1" applyFill="1" applyBorder="1" applyAlignment="1">
      <alignment horizontal="center" vertical="center"/>
    </xf>
    <xf numFmtId="166" fontId="9" fillId="0" borderId="1" xfId="0"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0" fontId="3" fillId="0" borderId="1" xfId="1" applyFont="1" applyBorder="1" applyAlignment="1">
      <alignment horizontal="left" vertical="center"/>
    </xf>
    <xf numFmtId="164" fontId="3" fillId="0" borderId="1" xfId="1" applyNumberFormat="1" applyFont="1" applyBorder="1" applyAlignment="1">
      <alignment horizontal="center" vertical="center"/>
    </xf>
    <xf numFmtId="0" fontId="9" fillId="0" borderId="1" xfId="1" applyFont="1" applyBorder="1" applyAlignment="1">
      <alignment horizontal="left" vertical="center"/>
    </xf>
    <xf numFmtId="0" fontId="24" fillId="0" borderId="1" xfId="0" applyFont="1" applyFill="1" applyBorder="1" applyAlignment="1">
      <alignment vertical="center" wrapText="1"/>
    </xf>
    <xf numFmtId="0" fontId="3" fillId="0" borderId="1" xfId="1" applyFont="1" applyBorder="1" applyAlignment="1">
      <alignment vertical="center" wrapText="1"/>
    </xf>
    <xf numFmtId="0" fontId="3" fillId="0" borderId="1" xfId="1" applyFont="1" applyBorder="1" applyAlignment="1">
      <alignment vertical="center"/>
    </xf>
    <xf numFmtId="167" fontId="3" fillId="2" borderId="1" xfId="1" applyNumberFormat="1" applyFont="1" applyFill="1" applyBorder="1" applyAlignment="1">
      <alignment horizontal="center" vertical="center"/>
    </xf>
    <xf numFmtId="167" fontId="3" fillId="0" borderId="1" xfId="1" applyNumberFormat="1" applyFont="1" applyBorder="1" applyAlignment="1">
      <alignment vertical="center"/>
    </xf>
    <xf numFmtId="0" fontId="24" fillId="2" borderId="1" xfId="0" applyNumberFormat="1" applyFont="1" applyFill="1" applyBorder="1" applyAlignment="1">
      <alignment vertical="center" wrapText="1"/>
    </xf>
    <xf numFmtId="0" fontId="28" fillId="0" borderId="1" xfId="0" applyFont="1" applyBorder="1" applyAlignment="1">
      <alignment vertical="center" wrapText="1"/>
    </xf>
    <xf numFmtId="0" fontId="24" fillId="2" borderId="1" xfId="0" applyFont="1" applyFill="1" applyBorder="1" applyAlignment="1">
      <alignment vertical="center"/>
    </xf>
    <xf numFmtId="0" fontId="24" fillId="0" borderId="1" xfId="0" applyFont="1" applyBorder="1" applyAlignment="1">
      <alignment horizontal="center" vertical="center"/>
    </xf>
    <xf numFmtId="0" fontId="24" fillId="0" borderId="0" xfId="0" applyFont="1" applyAlignment="1">
      <alignment vertical="center"/>
    </xf>
    <xf numFmtId="0" fontId="9" fillId="2" borderId="1" xfId="1" applyFont="1" applyFill="1" applyBorder="1" applyAlignment="1">
      <alignment horizontal="left" vertical="center" wrapText="1"/>
    </xf>
    <xf numFmtId="167" fontId="3" fillId="2" borderId="1" xfId="1" applyNumberFormat="1" applyFont="1" applyFill="1" applyBorder="1" applyAlignment="1">
      <alignment horizontal="center" vertical="center" wrapText="1"/>
    </xf>
    <xf numFmtId="168" fontId="3" fillId="2" borderId="1" xfId="1" applyNumberFormat="1" applyFont="1" applyFill="1" applyBorder="1" applyAlignment="1">
      <alignment horizontal="center" vertical="center" wrapText="1"/>
    </xf>
    <xf numFmtId="0" fontId="3" fillId="2" borderId="1" xfId="1" applyNumberFormat="1" applyFont="1" applyFill="1" applyBorder="1" applyAlignment="1">
      <alignment horizontal="center" vertical="center" wrapText="1"/>
    </xf>
    <xf numFmtId="49" fontId="3" fillId="2" borderId="1" xfId="1" applyNumberFormat="1" applyFont="1" applyFill="1" applyBorder="1" applyAlignment="1">
      <alignment horizontal="center" vertical="center" wrapText="1"/>
    </xf>
    <xf numFmtId="2" fontId="7" fillId="3" borderId="1" xfId="1" applyNumberFormat="1" applyFont="1" applyFill="1" applyBorder="1" applyAlignment="1">
      <alignment horizontal="center" vertical="center"/>
    </xf>
    <xf numFmtId="0" fontId="11" fillId="3" borderId="1" xfId="1" applyFont="1" applyFill="1" applyBorder="1" applyAlignment="1">
      <alignment horizontal="left" vertical="center"/>
    </xf>
    <xf numFmtId="0" fontId="7" fillId="3" borderId="1" xfId="1" applyFont="1" applyFill="1" applyBorder="1" applyAlignment="1">
      <alignment horizontal="center" vertical="center"/>
    </xf>
    <xf numFmtId="0" fontId="4" fillId="3" borderId="1" xfId="1" applyFont="1" applyFill="1" applyBorder="1" applyAlignment="1">
      <alignment horizontal="left" vertical="center" wrapText="1"/>
    </xf>
    <xf numFmtId="0" fontId="4" fillId="3" borderId="1" xfId="1" applyFont="1" applyFill="1" applyBorder="1" applyAlignment="1">
      <alignment horizontal="center" vertical="center" wrapText="1"/>
    </xf>
    <xf numFmtId="0" fontId="6" fillId="3" borderId="1" xfId="1" applyFont="1" applyFill="1" applyBorder="1" applyAlignment="1">
      <alignment horizontal="center" vertical="center" wrapText="1"/>
    </xf>
    <xf numFmtId="167" fontId="4" fillId="3" borderId="1" xfId="1" applyNumberFormat="1" applyFont="1" applyFill="1" applyBorder="1" applyAlignment="1">
      <alignment horizontal="center" vertical="center"/>
    </xf>
    <xf numFmtId="164" fontId="16" fillId="3" borderId="1" xfId="1" applyNumberFormat="1" applyFont="1" applyFill="1" applyBorder="1" applyAlignment="1">
      <alignment horizontal="center" vertical="center"/>
    </xf>
    <xf numFmtId="0" fontId="16" fillId="3" borderId="1" xfId="1" applyFont="1" applyFill="1" applyBorder="1" applyAlignment="1">
      <alignment horizontal="center" vertical="center"/>
    </xf>
    <xf numFmtId="0" fontId="3" fillId="3" borderId="1" xfId="1" applyFont="1" applyFill="1" applyBorder="1" applyAlignment="1">
      <alignment horizontal="center" vertical="center" textRotation="90" wrapText="1"/>
    </xf>
    <xf numFmtId="167" fontId="3" fillId="3" borderId="1" xfId="0" applyNumberFormat="1" applyFont="1" applyFill="1" applyBorder="1" applyAlignment="1">
      <alignment horizontal="center" vertical="center" wrapText="1"/>
    </xf>
    <xf numFmtId="0" fontId="3" fillId="3" borderId="1" xfId="0" applyFont="1" applyFill="1" applyBorder="1" applyAlignment="1">
      <alignment horizontal="left" vertical="center" wrapText="1"/>
    </xf>
    <xf numFmtId="0" fontId="7" fillId="3" borderId="1" xfId="1" applyFont="1" applyFill="1" applyBorder="1" applyAlignment="1">
      <alignment horizontal="center" vertical="center" wrapText="1"/>
    </xf>
    <xf numFmtId="0" fontId="12" fillId="3" borderId="0" xfId="1" applyFont="1" applyFill="1" applyAlignment="1">
      <alignment vertical="center"/>
    </xf>
    <xf numFmtId="0" fontId="1" fillId="3" borderId="0" xfId="1" applyFill="1" applyAlignment="1">
      <alignment vertical="center"/>
    </xf>
    <xf numFmtId="1" fontId="3" fillId="3" borderId="1" xfId="1" applyNumberFormat="1" applyFont="1" applyFill="1" applyBorder="1" applyAlignment="1">
      <alignment horizontal="center" vertical="center"/>
    </xf>
    <xf numFmtId="0" fontId="9" fillId="3" borderId="1" xfId="1" applyFont="1" applyFill="1" applyBorder="1" applyAlignment="1">
      <alignment horizontal="left" vertical="center"/>
    </xf>
    <xf numFmtId="0" fontId="3" fillId="3" borderId="1" xfId="1" applyFont="1" applyFill="1" applyBorder="1" applyAlignment="1">
      <alignment horizontal="center" vertical="center"/>
    </xf>
    <xf numFmtId="0" fontId="3" fillId="3" borderId="1" xfId="1" applyFont="1" applyFill="1" applyBorder="1" applyAlignment="1">
      <alignment horizontal="left" vertical="center" wrapText="1"/>
    </xf>
    <xf numFmtId="0" fontId="3" fillId="3" borderId="1" xfId="1" applyFont="1" applyFill="1" applyBorder="1" applyAlignment="1">
      <alignment horizontal="center" vertical="center" wrapText="1"/>
    </xf>
    <xf numFmtId="167" fontId="3" fillId="3" borderId="1" xfId="1" applyNumberFormat="1" applyFont="1" applyFill="1" applyBorder="1" applyAlignment="1">
      <alignment horizontal="center" vertical="center"/>
    </xf>
    <xf numFmtId="0" fontId="3" fillId="3" borderId="1" xfId="0"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0" fontId="15" fillId="0" borderId="0" xfId="1" applyFont="1" applyAlignment="1">
      <alignment horizontal="left" vertical="center"/>
    </xf>
    <xf numFmtId="0" fontId="7" fillId="0" borderId="1" xfId="1" applyFont="1" applyBorder="1" applyAlignment="1">
      <alignment horizontal="center" vertical="center" wrapText="1"/>
    </xf>
    <xf numFmtId="0" fontId="7" fillId="0" borderId="0" xfId="1" applyFont="1" applyAlignment="1">
      <alignment horizontal="left" vertical="center"/>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0" fontId="2" fillId="0" borderId="0" xfId="1" applyFont="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xf numFmtId="1" fontId="3" fillId="2" borderId="1" xfId="1" applyNumberFormat="1" applyFont="1" applyFill="1" applyBorder="1" applyAlignment="1">
      <alignment horizontal="left" vertical="center" wrapText="1"/>
    </xf>
  </cellXfs>
  <cellStyles count="3">
    <cellStyle name="Звичайний 4" xfId="1"/>
    <cellStyle name="Обычный" xfId="0" builtinId="0"/>
    <cellStyle name="Фінансовий 2" xfId="2"/>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4"/>
  <sheetViews>
    <sheetView tabSelected="1" view="pageBreakPreview" topLeftCell="A49" zoomScale="50" zoomScaleNormal="70" zoomScaleSheetLayoutView="50" workbookViewId="0">
      <selection activeCell="A51" sqref="A51"/>
    </sheetView>
  </sheetViews>
  <sheetFormatPr defaultRowHeight="20.25" x14ac:dyDescent="0.3"/>
  <cols>
    <col min="1" max="1" width="8.140625" style="9" customWidth="1"/>
    <col min="2" max="2" width="52.5703125" style="9" customWidth="1"/>
    <col min="3" max="3" width="24.28515625" style="9" customWidth="1"/>
    <col min="4" max="4" width="21.28515625" style="3" customWidth="1"/>
    <col min="5" max="6" width="16.5703125" style="22" customWidth="1"/>
    <col min="7" max="7" width="22.140625" style="22" customWidth="1"/>
    <col min="8" max="8" width="26.42578125" style="22" customWidth="1"/>
    <col min="9" max="9" width="19.5703125" style="5" customWidth="1"/>
    <col min="10" max="10" width="20.7109375" style="5" customWidth="1"/>
    <col min="11" max="11" width="19.85546875" style="5" customWidth="1"/>
    <col min="12" max="12" width="20.7109375" style="5" customWidth="1"/>
    <col min="13" max="13" width="20.42578125" style="4" customWidth="1"/>
    <col min="14" max="14" width="10.7109375" style="4" customWidth="1"/>
    <col min="15" max="15" width="15.140625" style="5" customWidth="1"/>
    <col min="16" max="16" width="5.7109375" style="1" customWidth="1"/>
    <col min="17"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20.42578125" style="1" customWidth="1"/>
    <col min="30" max="30" width="18" style="15" customWidth="1"/>
    <col min="31" max="31" width="14.7109375" style="15" customWidth="1"/>
    <col min="32" max="32" width="15.5703125" style="15" customWidth="1"/>
    <col min="33" max="33" width="14.42578125" style="15"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ht="75" customHeight="1" x14ac:dyDescent="0.2">
      <c r="A1" s="181" t="s">
        <v>27</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row>
    <row r="2" spans="1:33" ht="60.75" customHeight="1" x14ac:dyDescent="0.2">
      <c r="A2" s="179" t="s">
        <v>0</v>
      </c>
      <c r="B2" s="171" t="s">
        <v>10</v>
      </c>
      <c r="C2" s="171" t="s">
        <v>14</v>
      </c>
      <c r="D2" s="171" t="s">
        <v>15</v>
      </c>
      <c r="E2" s="171" t="s">
        <v>8</v>
      </c>
      <c r="F2" s="171" t="s">
        <v>19</v>
      </c>
      <c r="G2" s="171" t="s">
        <v>55</v>
      </c>
      <c r="H2" s="173" t="s">
        <v>56</v>
      </c>
      <c r="I2" s="182" t="s">
        <v>12</v>
      </c>
      <c r="J2" s="183"/>
      <c r="K2" s="171" t="s">
        <v>13</v>
      </c>
      <c r="L2" s="171"/>
      <c r="M2" s="171"/>
      <c r="N2" s="171"/>
      <c r="O2" s="171"/>
      <c r="P2" s="184" t="s">
        <v>1</v>
      </c>
      <c r="Q2" s="171" t="s">
        <v>21</v>
      </c>
      <c r="R2" s="171"/>
      <c r="S2" s="179" t="s">
        <v>32</v>
      </c>
      <c r="T2" s="173" t="s">
        <v>33</v>
      </c>
      <c r="U2" s="180" t="s">
        <v>42</v>
      </c>
      <c r="V2" s="179" t="s">
        <v>43</v>
      </c>
      <c r="W2" s="176" t="s">
        <v>28</v>
      </c>
      <c r="X2" s="72" t="s">
        <v>44</v>
      </c>
      <c r="Y2" s="176" t="s">
        <v>29</v>
      </c>
      <c r="Z2" s="72" t="s">
        <v>45</v>
      </c>
      <c r="AA2" s="182" t="s">
        <v>16</v>
      </c>
      <c r="AB2" s="183"/>
      <c r="AC2" s="171" t="s">
        <v>2</v>
      </c>
    </row>
    <row r="3" spans="1:33" ht="48" customHeight="1" x14ac:dyDescent="0.2">
      <c r="A3" s="179"/>
      <c r="B3" s="171"/>
      <c r="C3" s="171"/>
      <c r="D3" s="171"/>
      <c r="E3" s="171"/>
      <c r="F3" s="171"/>
      <c r="G3" s="171"/>
      <c r="H3" s="174"/>
      <c r="I3" s="173" t="s">
        <v>3</v>
      </c>
      <c r="J3" s="171" t="s">
        <v>20</v>
      </c>
      <c r="K3" s="171" t="s">
        <v>3</v>
      </c>
      <c r="L3" s="179" t="s">
        <v>9</v>
      </c>
      <c r="M3" s="179"/>
      <c r="N3" s="179"/>
      <c r="O3" s="179"/>
      <c r="P3" s="184"/>
      <c r="Q3" s="171" t="s">
        <v>53</v>
      </c>
      <c r="R3" s="171" t="s">
        <v>54</v>
      </c>
      <c r="S3" s="179"/>
      <c r="T3" s="174"/>
      <c r="U3" s="180"/>
      <c r="V3" s="179"/>
      <c r="W3" s="177"/>
      <c r="X3" s="176" t="s">
        <v>30</v>
      </c>
      <c r="Y3" s="177"/>
      <c r="Z3" s="176" t="s">
        <v>31</v>
      </c>
      <c r="AA3" s="173" t="s">
        <v>18</v>
      </c>
      <c r="AB3" s="173" t="s">
        <v>17</v>
      </c>
      <c r="AC3" s="171"/>
    </row>
    <row r="4" spans="1:33" ht="21" customHeight="1" x14ac:dyDescent="0.2">
      <c r="A4" s="179"/>
      <c r="B4" s="171"/>
      <c r="C4" s="171"/>
      <c r="D4" s="171"/>
      <c r="E4" s="171"/>
      <c r="F4" s="171"/>
      <c r="G4" s="171"/>
      <c r="H4" s="174"/>
      <c r="I4" s="174"/>
      <c r="J4" s="171"/>
      <c r="K4" s="171"/>
      <c r="L4" s="171" t="s">
        <v>11</v>
      </c>
      <c r="M4" s="185" t="s">
        <v>4</v>
      </c>
      <c r="N4" s="179" t="s">
        <v>5</v>
      </c>
      <c r="O4" s="179"/>
      <c r="P4" s="184"/>
      <c r="Q4" s="171"/>
      <c r="R4" s="171"/>
      <c r="S4" s="179"/>
      <c r="T4" s="174"/>
      <c r="U4" s="180"/>
      <c r="V4" s="179"/>
      <c r="W4" s="177"/>
      <c r="X4" s="177"/>
      <c r="Y4" s="177"/>
      <c r="Z4" s="177"/>
      <c r="AA4" s="174"/>
      <c r="AB4" s="174"/>
      <c r="AC4" s="171"/>
    </row>
    <row r="5" spans="1:33" ht="85.5" customHeight="1" x14ac:dyDescent="0.2">
      <c r="A5" s="179"/>
      <c r="B5" s="171"/>
      <c r="C5" s="171"/>
      <c r="D5" s="171"/>
      <c r="E5" s="171"/>
      <c r="F5" s="171"/>
      <c r="G5" s="171"/>
      <c r="H5" s="175"/>
      <c r="I5" s="175"/>
      <c r="J5" s="171"/>
      <c r="K5" s="171"/>
      <c r="L5" s="171"/>
      <c r="M5" s="185"/>
      <c r="N5" s="61" t="s">
        <v>7</v>
      </c>
      <c r="O5" s="60" t="s">
        <v>6</v>
      </c>
      <c r="P5" s="184"/>
      <c r="Q5" s="171"/>
      <c r="R5" s="171"/>
      <c r="S5" s="179"/>
      <c r="T5" s="175"/>
      <c r="U5" s="180"/>
      <c r="V5" s="179"/>
      <c r="W5" s="178"/>
      <c r="X5" s="178"/>
      <c r="Y5" s="178"/>
      <c r="Z5" s="178"/>
      <c r="AA5" s="175"/>
      <c r="AB5" s="175"/>
      <c r="AC5" s="171"/>
    </row>
    <row r="6" spans="1:33" s="2" customFormat="1" ht="15.75" x14ac:dyDescent="0.25">
      <c r="A6" s="8">
        <v>1</v>
      </c>
      <c r="B6" s="8">
        <v>2</v>
      </c>
      <c r="C6" s="8">
        <v>3</v>
      </c>
      <c r="D6" s="8">
        <v>4</v>
      </c>
      <c r="E6" s="8">
        <v>5</v>
      </c>
      <c r="F6" s="8">
        <v>6</v>
      </c>
      <c r="G6" s="8">
        <v>7</v>
      </c>
      <c r="H6" s="8">
        <v>8</v>
      </c>
      <c r="I6" s="8">
        <v>9</v>
      </c>
      <c r="J6" s="8">
        <v>10</v>
      </c>
      <c r="K6" s="8">
        <v>11</v>
      </c>
      <c r="L6" s="8">
        <v>12</v>
      </c>
      <c r="M6" s="8">
        <v>13</v>
      </c>
      <c r="N6" s="8">
        <v>14</v>
      </c>
      <c r="O6" s="8">
        <v>15</v>
      </c>
      <c r="P6" s="8">
        <v>16</v>
      </c>
      <c r="Q6" s="8">
        <v>17</v>
      </c>
      <c r="R6" s="8">
        <v>18</v>
      </c>
      <c r="S6" s="8">
        <v>19</v>
      </c>
      <c r="T6" s="8">
        <v>20</v>
      </c>
      <c r="U6" s="8">
        <v>21</v>
      </c>
      <c r="V6" s="8">
        <v>22</v>
      </c>
      <c r="W6" s="8">
        <v>23</v>
      </c>
      <c r="X6" s="8">
        <v>24</v>
      </c>
      <c r="Y6" s="8">
        <v>25</v>
      </c>
      <c r="Z6" s="8">
        <v>26</v>
      </c>
      <c r="AA6" s="8">
        <v>27</v>
      </c>
      <c r="AB6" s="8">
        <v>28</v>
      </c>
      <c r="AC6" s="8">
        <v>29</v>
      </c>
      <c r="AD6" s="16"/>
      <c r="AE6" s="16"/>
      <c r="AF6" s="16"/>
      <c r="AG6" s="16"/>
    </row>
    <row r="7" spans="1:33" s="11" customFormat="1" ht="23.25" customHeight="1" x14ac:dyDescent="0.25">
      <c r="A7" s="27"/>
      <c r="B7" s="64" t="s">
        <v>22</v>
      </c>
      <c r="C7" s="27"/>
      <c r="D7" s="28"/>
      <c r="E7" s="29"/>
      <c r="F7" s="29"/>
      <c r="G7" s="29"/>
      <c r="H7" s="29"/>
      <c r="I7" s="39">
        <f>SUM(I20+I40+I47+I52)</f>
        <v>685444.429</v>
      </c>
      <c r="J7" s="39">
        <f t="shared" ref="J7:O7" si="0">SUM(J20+J40+J47+J52)</f>
        <v>614935.19409999996</v>
      </c>
      <c r="K7" s="39">
        <f t="shared" si="0"/>
        <v>605607.2361000001</v>
      </c>
      <c r="L7" s="39">
        <f t="shared" si="0"/>
        <v>512037.57929999998</v>
      </c>
      <c r="M7" s="39">
        <f t="shared" si="0"/>
        <v>87919.648000000016</v>
      </c>
      <c r="N7" s="39">
        <f t="shared" si="0"/>
        <v>0</v>
      </c>
      <c r="O7" s="39">
        <f t="shared" si="0"/>
        <v>5650</v>
      </c>
      <c r="P7" s="36"/>
      <c r="Q7" s="30"/>
      <c r="R7" s="27"/>
      <c r="S7" s="27"/>
      <c r="T7" s="27"/>
      <c r="U7" s="27"/>
      <c r="V7" s="27"/>
      <c r="W7" s="27"/>
      <c r="X7" s="27"/>
      <c r="Y7" s="27"/>
      <c r="Z7" s="27"/>
      <c r="AA7" s="27"/>
      <c r="AB7" s="27"/>
      <c r="AC7" s="27"/>
      <c r="AD7" s="23"/>
      <c r="AE7" s="25"/>
      <c r="AF7" s="25"/>
      <c r="AG7" s="17"/>
    </row>
    <row r="8" spans="1:33" ht="25.9" customHeight="1" x14ac:dyDescent="0.3">
      <c r="A8" s="66"/>
      <c r="B8" s="62" t="s">
        <v>23</v>
      </c>
      <c r="C8" s="7"/>
      <c r="D8" s="47"/>
      <c r="E8" s="21"/>
      <c r="F8" s="21"/>
      <c r="G8" s="21"/>
      <c r="H8" s="21"/>
      <c r="I8" s="40"/>
      <c r="J8" s="40"/>
      <c r="K8" s="40"/>
      <c r="L8" s="41"/>
      <c r="M8" s="42"/>
      <c r="N8" s="42"/>
      <c r="O8" s="40"/>
      <c r="P8" s="37"/>
      <c r="Q8" s="6"/>
      <c r="R8" s="6"/>
      <c r="S8" s="6"/>
      <c r="T8" s="6"/>
      <c r="U8" s="6"/>
      <c r="V8" s="6"/>
      <c r="W8" s="6"/>
      <c r="X8" s="6"/>
      <c r="Y8" s="6"/>
      <c r="Z8" s="6"/>
      <c r="AA8" s="6"/>
      <c r="AB8" s="6"/>
      <c r="AC8" s="6"/>
    </row>
    <row r="9" spans="1:33" s="10" customFormat="1" x14ac:dyDescent="0.25">
      <c r="A9" s="67">
        <v>1</v>
      </c>
      <c r="B9" s="71" t="s">
        <v>34</v>
      </c>
      <c r="C9" s="12"/>
      <c r="D9" s="48"/>
      <c r="E9" s="49"/>
      <c r="F9" s="49"/>
      <c r="G9" s="20"/>
      <c r="H9" s="20"/>
      <c r="I9" s="50"/>
      <c r="J9" s="50"/>
      <c r="K9" s="50"/>
      <c r="L9" s="51"/>
      <c r="M9" s="50"/>
      <c r="N9" s="43"/>
      <c r="O9" s="38"/>
      <c r="P9" s="53"/>
      <c r="Q9" s="54"/>
      <c r="R9" s="54"/>
      <c r="S9" s="54"/>
      <c r="T9" s="54"/>
      <c r="U9" s="54"/>
      <c r="V9" s="55"/>
      <c r="W9" s="55"/>
      <c r="X9" s="55"/>
      <c r="Y9" s="55"/>
      <c r="Z9" s="55"/>
      <c r="AA9" s="55"/>
      <c r="AB9" s="55"/>
      <c r="AC9" s="13"/>
      <c r="AD9" s="18"/>
      <c r="AE9" s="18"/>
      <c r="AF9" s="18"/>
      <c r="AG9" s="18"/>
    </row>
    <row r="10" spans="1:33" s="10" customFormat="1" x14ac:dyDescent="0.25">
      <c r="A10" s="65" t="s">
        <v>40</v>
      </c>
      <c r="B10" s="70" t="s">
        <v>35</v>
      </c>
      <c r="C10" s="12"/>
      <c r="D10" s="48"/>
      <c r="E10" s="49"/>
      <c r="F10" s="49"/>
      <c r="G10" s="20"/>
      <c r="H10" s="20"/>
      <c r="I10" s="50"/>
      <c r="J10" s="50"/>
      <c r="K10" s="50"/>
      <c r="L10" s="51"/>
      <c r="M10" s="50"/>
      <c r="N10" s="43"/>
      <c r="O10" s="38"/>
      <c r="P10" s="53"/>
      <c r="Q10" s="54"/>
      <c r="R10" s="54"/>
      <c r="S10" s="54"/>
      <c r="T10" s="54"/>
      <c r="U10" s="54"/>
      <c r="V10" s="55"/>
      <c r="W10" s="55"/>
      <c r="X10" s="55"/>
      <c r="Y10" s="55"/>
      <c r="Z10" s="55"/>
      <c r="AA10" s="55"/>
      <c r="AB10" s="55"/>
      <c r="AC10" s="13"/>
      <c r="AD10" s="18"/>
      <c r="AE10" s="18"/>
      <c r="AF10" s="18"/>
      <c r="AG10" s="18"/>
    </row>
    <row r="11" spans="1:33" s="10" customFormat="1" x14ac:dyDescent="0.25">
      <c r="A11" s="65"/>
      <c r="B11" s="70" t="s">
        <v>24</v>
      </c>
      <c r="C11" s="12"/>
      <c r="D11" s="48"/>
      <c r="E11" s="49"/>
      <c r="F11" s="49"/>
      <c r="G11" s="20"/>
      <c r="H11" s="20"/>
      <c r="I11" s="50"/>
      <c r="J11" s="50"/>
      <c r="K11" s="50"/>
      <c r="L11" s="51"/>
      <c r="M11" s="50"/>
      <c r="N11" s="43"/>
      <c r="O11" s="38"/>
      <c r="P11" s="53"/>
      <c r="Q11" s="54"/>
      <c r="R11" s="54"/>
      <c r="S11" s="54"/>
      <c r="T11" s="54"/>
      <c r="U11" s="54"/>
      <c r="V11" s="55"/>
      <c r="W11" s="55"/>
      <c r="X11" s="55"/>
      <c r="Y11" s="55"/>
      <c r="Z11" s="55"/>
      <c r="AA11" s="55"/>
      <c r="AB11" s="55"/>
      <c r="AC11" s="13"/>
      <c r="AD11" s="18"/>
      <c r="AE11" s="18"/>
      <c r="AF11" s="18"/>
      <c r="AG11" s="18"/>
    </row>
    <row r="12" spans="1:33" s="10" customFormat="1" x14ac:dyDescent="0.25">
      <c r="A12" s="65"/>
      <c r="B12" s="70" t="s">
        <v>38</v>
      </c>
      <c r="C12" s="12"/>
      <c r="D12" s="48"/>
      <c r="E12" s="49"/>
      <c r="F12" s="49"/>
      <c r="G12" s="20"/>
      <c r="H12" s="20"/>
      <c r="I12" s="50"/>
      <c r="J12" s="50"/>
      <c r="K12" s="50"/>
      <c r="L12" s="51"/>
      <c r="M12" s="50"/>
      <c r="N12" s="43"/>
      <c r="O12" s="38"/>
      <c r="P12" s="53"/>
      <c r="Q12" s="54"/>
      <c r="R12" s="54"/>
      <c r="S12" s="54"/>
      <c r="T12" s="54"/>
      <c r="U12" s="54"/>
      <c r="V12" s="55"/>
      <c r="W12" s="55"/>
      <c r="X12" s="55"/>
      <c r="Y12" s="55"/>
      <c r="Z12" s="55"/>
      <c r="AA12" s="55"/>
      <c r="AB12" s="55"/>
      <c r="AC12" s="13"/>
      <c r="AD12" s="18"/>
      <c r="AE12" s="18"/>
      <c r="AF12" s="18"/>
      <c r="AG12" s="18"/>
    </row>
    <row r="13" spans="1:33" s="10" customFormat="1" x14ac:dyDescent="0.25">
      <c r="A13" s="65" t="s">
        <v>39</v>
      </c>
      <c r="B13" s="70" t="s">
        <v>37</v>
      </c>
      <c r="C13" s="12"/>
      <c r="D13" s="48"/>
      <c r="E13" s="49"/>
      <c r="F13" s="49"/>
      <c r="G13" s="20"/>
      <c r="H13" s="20"/>
      <c r="I13" s="50"/>
      <c r="J13" s="50"/>
      <c r="K13" s="50"/>
      <c r="L13" s="51"/>
      <c r="M13" s="50"/>
      <c r="N13" s="43"/>
      <c r="O13" s="38"/>
      <c r="P13" s="53"/>
      <c r="Q13" s="54"/>
      <c r="R13" s="54"/>
      <c r="S13" s="54"/>
      <c r="T13" s="54"/>
      <c r="U13" s="54"/>
      <c r="V13" s="55"/>
      <c r="W13" s="55"/>
      <c r="X13" s="55"/>
      <c r="Y13" s="55"/>
      <c r="Z13" s="55"/>
      <c r="AA13" s="55"/>
      <c r="AB13" s="55"/>
      <c r="AC13" s="13"/>
      <c r="AD13" s="18"/>
      <c r="AE13" s="18"/>
      <c r="AF13" s="18"/>
      <c r="AG13" s="18"/>
    </row>
    <row r="14" spans="1:33" s="10" customFormat="1" x14ac:dyDescent="0.25">
      <c r="A14" s="65"/>
      <c r="B14" s="70" t="s">
        <v>24</v>
      </c>
      <c r="C14" s="12"/>
      <c r="D14" s="48"/>
      <c r="E14" s="49"/>
      <c r="F14" s="49"/>
      <c r="G14" s="20"/>
      <c r="H14" s="20"/>
      <c r="I14" s="50"/>
      <c r="J14" s="50"/>
      <c r="K14" s="50"/>
      <c r="L14" s="51"/>
      <c r="M14" s="50"/>
      <c r="N14" s="43"/>
      <c r="O14" s="38"/>
      <c r="P14" s="53"/>
      <c r="Q14" s="54"/>
      <c r="R14" s="54"/>
      <c r="S14" s="54"/>
      <c r="T14" s="54"/>
      <c r="U14" s="54"/>
      <c r="V14" s="55"/>
      <c r="W14" s="55"/>
      <c r="X14" s="55"/>
      <c r="Y14" s="55"/>
      <c r="Z14" s="55"/>
      <c r="AA14" s="55"/>
      <c r="AB14" s="55"/>
      <c r="AC14" s="13"/>
      <c r="AD14" s="18"/>
      <c r="AE14" s="18"/>
      <c r="AF14" s="18"/>
      <c r="AG14" s="18"/>
    </row>
    <row r="15" spans="1:33" s="10" customFormat="1" x14ac:dyDescent="0.25">
      <c r="A15" s="65"/>
      <c r="B15" s="70" t="s">
        <v>38</v>
      </c>
      <c r="C15" s="12"/>
      <c r="D15" s="48"/>
      <c r="E15" s="49"/>
      <c r="F15" s="49"/>
      <c r="G15" s="20"/>
      <c r="H15" s="20"/>
      <c r="I15" s="50"/>
      <c r="J15" s="50"/>
      <c r="K15" s="50"/>
      <c r="L15" s="51"/>
      <c r="M15" s="50"/>
      <c r="N15" s="43"/>
      <c r="O15" s="38"/>
      <c r="P15" s="53"/>
      <c r="Q15" s="54"/>
      <c r="R15" s="54"/>
      <c r="S15" s="54"/>
      <c r="T15" s="54"/>
      <c r="U15" s="54"/>
      <c r="V15" s="55"/>
      <c r="W15" s="55"/>
      <c r="X15" s="55"/>
      <c r="Y15" s="55"/>
      <c r="Z15" s="55"/>
      <c r="AA15" s="55"/>
      <c r="AB15" s="55"/>
      <c r="AC15" s="13"/>
      <c r="AD15" s="18"/>
      <c r="AE15" s="18"/>
      <c r="AF15" s="18"/>
      <c r="AG15" s="18"/>
    </row>
    <row r="16" spans="1:33" s="10" customFormat="1" x14ac:dyDescent="0.25">
      <c r="A16" s="65" t="s">
        <v>41</v>
      </c>
      <c r="B16" s="70" t="s">
        <v>36</v>
      </c>
      <c r="C16" s="12"/>
      <c r="D16" s="48"/>
      <c r="E16" s="49"/>
      <c r="F16" s="49"/>
      <c r="G16" s="20"/>
      <c r="H16" s="20"/>
      <c r="I16" s="50"/>
      <c r="J16" s="50"/>
      <c r="K16" s="50"/>
      <c r="L16" s="51"/>
      <c r="M16" s="50"/>
      <c r="N16" s="43"/>
      <c r="O16" s="38"/>
      <c r="P16" s="53"/>
      <c r="Q16" s="54"/>
      <c r="R16" s="54"/>
      <c r="S16" s="54"/>
      <c r="T16" s="54"/>
      <c r="U16" s="54"/>
      <c r="V16" s="55"/>
      <c r="W16" s="55"/>
      <c r="X16" s="55"/>
      <c r="Y16" s="55"/>
      <c r="Z16" s="55"/>
      <c r="AA16" s="55"/>
      <c r="AB16" s="55"/>
      <c r="AC16" s="13"/>
      <c r="AD16" s="18"/>
      <c r="AE16" s="18"/>
      <c r="AF16" s="18"/>
      <c r="AG16" s="18"/>
    </row>
    <row r="17" spans="1:33" s="88" customFormat="1" ht="267.75" customHeight="1" x14ac:dyDescent="0.25">
      <c r="A17" s="186">
        <v>1</v>
      </c>
      <c r="B17" s="142" t="s">
        <v>219</v>
      </c>
      <c r="C17" s="75" t="s">
        <v>220</v>
      </c>
      <c r="D17" s="75" t="s">
        <v>221</v>
      </c>
      <c r="E17" s="75" t="s">
        <v>222</v>
      </c>
      <c r="F17" s="75" t="s">
        <v>223</v>
      </c>
      <c r="G17" s="75" t="s">
        <v>224</v>
      </c>
      <c r="H17" s="75" t="s">
        <v>225</v>
      </c>
      <c r="I17" s="143">
        <v>10720.599</v>
      </c>
      <c r="J17" s="143">
        <v>10681.331</v>
      </c>
      <c r="K17" s="144">
        <f>SUM(L17:M17)</f>
        <v>10681.331</v>
      </c>
      <c r="L17" s="144">
        <v>9675.2420000000002</v>
      </c>
      <c r="M17" s="144">
        <v>1006.0890000000001</v>
      </c>
      <c r="N17" s="145" t="s">
        <v>226</v>
      </c>
      <c r="O17" s="146" t="s">
        <v>226</v>
      </c>
      <c r="P17" s="84" t="s">
        <v>64</v>
      </c>
      <c r="Q17" s="85" t="s">
        <v>227</v>
      </c>
      <c r="R17" s="85" t="s">
        <v>228</v>
      </c>
      <c r="S17" s="85" t="s">
        <v>229</v>
      </c>
      <c r="T17" s="86" t="s">
        <v>66</v>
      </c>
      <c r="U17" s="86" t="s">
        <v>230</v>
      </c>
      <c r="V17" s="86" t="s">
        <v>231</v>
      </c>
      <c r="W17" s="86" t="s">
        <v>66</v>
      </c>
      <c r="X17" s="86" t="s">
        <v>232</v>
      </c>
      <c r="Y17" s="86" t="s">
        <v>66</v>
      </c>
      <c r="Z17" s="86" t="s">
        <v>232</v>
      </c>
      <c r="AA17" s="86">
        <v>49</v>
      </c>
      <c r="AB17" s="86">
        <v>49</v>
      </c>
      <c r="AC17" s="146"/>
      <c r="AD17" s="87"/>
      <c r="AE17" s="87"/>
      <c r="AF17" s="87"/>
      <c r="AG17" s="87"/>
    </row>
    <row r="18" spans="1:33" s="10" customFormat="1" ht="346.5" x14ac:dyDescent="0.25">
      <c r="A18" s="97">
        <v>2</v>
      </c>
      <c r="B18" s="78" t="s">
        <v>57</v>
      </c>
      <c r="C18" s="99" t="s">
        <v>58</v>
      </c>
      <c r="D18" s="78" t="s">
        <v>59</v>
      </c>
      <c r="E18" s="73" t="s">
        <v>60</v>
      </c>
      <c r="F18" s="73" t="s">
        <v>62</v>
      </c>
      <c r="G18" s="73" t="s">
        <v>61</v>
      </c>
      <c r="H18" s="73" t="s">
        <v>63</v>
      </c>
      <c r="I18" s="100">
        <v>4593.6639999999998</v>
      </c>
      <c r="J18" s="100">
        <v>4593.6639999999998</v>
      </c>
      <c r="K18" s="100">
        <v>4593.6639999999998</v>
      </c>
      <c r="L18" s="100">
        <v>3674.9312</v>
      </c>
      <c r="M18" s="100">
        <v>918.7328</v>
      </c>
      <c r="N18" s="130">
        <v>0</v>
      </c>
      <c r="O18" s="130">
        <v>0</v>
      </c>
      <c r="P18" s="53" t="s">
        <v>64</v>
      </c>
      <c r="Q18" s="54" t="s">
        <v>67</v>
      </c>
      <c r="R18" s="54" t="s">
        <v>68</v>
      </c>
      <c r="S18" s="54" t="s">
        <v>65</v>
      </c>
      <c r="T18" s="54" t="s">
        <v>66</v>
      </c>
      <c r="U18" s="54" t="s">
        <v>70</v>
      </c>
      <c r="V18" s="55" t="s">
        <v>72</v>
      </c>
      <c r="W18" s="55" t="s">
        <v>69</v>
      </c>
      <c r="X18" s="55" t="s">
        <v>69</v>
      </c>
      <c r="Y18" s="55" t="s">
        <v>66</v>
      </c>
      <c r="Z18" s="55" t="s">
        <v>71</v>
      </c>
      <c r="AA18" s="55">
        <v>26</v>
      </c>
      <c r="AB18" s="55">
        <v>26</v>
      </c>
      <c r="AC18" s="73"/>
      <c r="AD18" s="18"/>
      <c r="AE18" s="18"/>
      <c r="AF18" s="18"/>
      <c r="AG18" s="18"/>
    </row>
    <row r="19" spans="1:33" s="10" customFormat="1" x14ac:dyDescent="0.25">
      <c r="A19" s="65"/>
      <c r="B19" s="70" t="s">
        <v>38</v>
      </c>
      <c r="C19" s="12"/>
      <c r="D19" s="48"/>
      <c r="E19" s="49"/>
      <c r="F19" s="49"/>
      <c r="G19" s="20"/>
      <c r="H19" s="20"/>
      <c r="I19" s="50">
        <f>SUM(I17:I18)</f>
        <v>15314.262999999999</v>
      </c>
      <c r="J19" s="50">
        <f t="shared" ref="J19:M19" si="1">SUM(J17:J18)</f>
        <v>15274.994999999999</v>
      </c>
      <c r="K19" s="50">
        <f t="shared" si="1"/>
        <v>15274.994999999999</v>
      </c>
      <c r="L19" s="50">
        <f t="shared" si="1"/>
        <v>13350.173200000001</v>
      </c>
      <c r="M19" s="50">
        <f t="shared" si="1"/>
        <v>1924.8218000000002</v>
      </c>
      <c r="N19" s="43">
        <v>0</v>
      </c>
      <c r="O19" s="43">
        <v>0</v>
      </c>
      <c r="P19" s="53"/>
      <c r="Q19" s="54"/>
      <c r="R19" s="54"/>
      <c r="S19" s="54"/>
      <c r="T19" s="54"/>
      <c r="U19" s="54"/>
      <c r="V19" s="55"/>
      <c r="W19" s="55"/>
      <c r="X19" s="55"/>
      <c r="Y19" s="55"/>
      <c r="Z19" s="55"/>
      <c r="AA19" s="55"/>
      <c r="AB19" s="55"/>
      <c r="AC19" s="13"/>
      <c r="AD19" s="18"/>
      <c r="AE19" s="18"/>
      <c r="AF19" s="18"/>
      <c r="AG19" s="18"/>
    </row>
    <row r="20" spans="1:33" s="161" customFormat="1" x14ac:dyDescent="0.25">
      <c r="A20" s="147"/>
      <c r="B20" s="148" t="s">
        <v>47</v>
      </c>
      <c r="C20" s="149"/>
      <c r="D20" s="150"/>
      <c r="E20" s="151"/>
      <c r="F20" s="151"/>
      <c r="G20" s="152"/>
      <c r="H20" s="152"/>
      <c r="I20" s="153">
        <f>SUM(I19+I15+I12)</f>
        <v>15314.262999999999</v>
      </c>
      <c r="J20" s="153">
        <f t="shared" ref="J20:M20" si="2">SUM(J19+J15+J12)</f>
        <v>15274.994999999999</v>
      </c>
      <c r="K20" s="153">
        <f t="shared" si="2"/>
        <v>15274.994999999999</v>
      </c>
      <c r="L20" s="153">
        <f t="shared" si="2"/>
        <v>13350.173200000001</v>
      </c>
      <c r="M20" s="153">
        <f t="shared" si="2"/>
        <v>1924.8218000000002</v>
      </c>
      <c r="N20" s="154">
        <v>0</v>
      </c>
      <c r="O20" s="155">
        <v>0</v>
      </c>
      <c r="P20" s="156"/>
      <c r="Q20" s="157"/>
      <c r="R20" s="157"/>
      <c r="S20" s="157"/>
      <c r="T20" s="157"/>
      <c r="U20" s="157"/>
      <c r="V20" s="158"/>
      <c r="W20" s="158"/>
      <c r="X20" s="158"/>
      <c r="Y20" s="158"/>
      <c r="Z20" s="158"/>
      <c r="AA20" s="158"/>
      <c r="AB20" s="158"/>
      <c r="AC20" s="159"/>
      <c r="AD20" s="160"/>
      <c r="AE20" s="160"/>
      <c r="AF20" s="160"/>
      <c r="AG20" s="160"/>
    </row>
    <row r="21" spans="1:33" s="10" customFormat="1" x14ac:dyDescent="0.25">
      <c r="A21" s="67"/>
      <c r="B21" s="68"/>
      <c r="C21" s="12"/>
      <c r="D21" s="48"/>
      <c r="E21" s="49"/>
      <c r="F21" s="49"/>
      <c r="G21" s="20"/>
      <c r="H21" s="20"/>
      <c r="I21" s="50"/>
      <c r="J21" s="50"/>
      <c r="K21" s="50"/>
      <c r="L21" s="51"/>
      <c r="M21" s="50"/>
      <c r="N21" s="43"/>
      <c r="O21" s="38"/>
      <c r="P21" s="53"/>
      <c r="Q21" s="54"/>
      <c r="R21" s="54"/>
      <c r="S21" s="54"/>
      <c r="T21" s="54"/>
      <c r="U21" s="54"/>
      <c r="V21" s="55"/>
      <c r="W21" s="55"/>
      <c r="X21" s="55"/>
      <c r="Y21" s="55"/>
      <c r="Z21" s="55"/>
      <c r="AA21" s="55"/>
      <c r="AB21" s="55"/>
      <c r="AC21" s="13"/>
      <c r="AD21" s="18"/>
      <c r="AE21" s="18"/>
      <c r="AF21" s="18"/>
      <c r="AG21" s="18"/>
    </row>
    <row r="22" spans="1:33" s="10" customFormat="1" ht="93.75" x14ac:dyDescent="0.25">
      <c r="A22" s="67">
        <v>2</v>
      </c>
      <c r="B22" s="69" t="s">
        <v>46</v>
      </c>
      <c r="C22" s="12"/>
      <c r="D22" s="48"/>
      <c r="E22" s="49"/>
      <c r="F22" s="49"/>
      <c r="G22" s="20"/>
      <c r="H22" s="20"/>
      <c r="I22" s="50"/>
      <c r="J22" s="50"/>
      <c r="K22" s="50"/>
      <c r="L22" s="51"/>
      <c r="M22" s="50"/>
      <c r="N22" s="43"/>
      <c r="O22" s="38"/>
      <c r="P22" s="53"/>
      <c r="Q22" s="54"/>
      <c r="R22" s="54"/>
      <c r="S22" s="54"/>
      <c r="T22" s="54"/>
      <c r="U22" s="54"/>
      <c r="V22" s="55"/>
      <c r="W22" s="55"/>
      <c r="X22" s="55"/>
      <c r="Y22" s="55"/>
      <c r="Z22" s="55"/>
      <c r="AA22" s="55"/>
      <c r="AB22" s="55"/>
      <c r="AC22" s="13"/>
      <c r="AD22" s="18"/>
      <c r="AE22" s="18"/>
      <c r="AF22" s="18"/>
      <c r="AG22" s="18"/>
    </row>
    <row r="23" spans="1:33" s="10" customFormat="1" ht="204.75" x14ac:dyDescent="0.25">
      <c r="A23" s="113">
        <v>1</v>
      </c>
      <c r="B23" s="114" t="s">
        <v>85</v>
      </c>
      <c r="C23" s="114" t="s">
        <v>86</v>
      </c>
      <c r="D23" s="114" t="s">
        <v>87</v>
      </c>
      <c r="E23" s="115" t="s">
        <v>76</v>
      </c>
      <c r="F23" s="114" t="s">
        <v>88</v>
      </c>
      <c r="G23" s="115" t="s">
        <v>89</v>
      </c>
      <c r="H23" s="114" t="s">
        <v>90</v>
      </c>
      <c r="I23" s="116">
        <v>11440.212</v>
      </c>
      <c r="J23" s="117">
        <v>11440.212</v>
      </c>
      <c r="K23" s="117">
        <v>11440.212</v>
      </c>
      <c r="L23" s="116">
        <v>9724.18</v>
      </c>
      <c r="M23" s="116">
        <v>1716.0319999999999</v>
      </c>
      <c r="N23" s="117"/>
      <c r="O23" s="117"/>
      <c r="P23" s="118" t="s">
        <v>64</v>
      </c>
      <c r="Q23" s="119" t="s">
        <v>91</v>
      </c>
      <c r="R23" s="119" t="s">
        <v>92</v>
      </c>
      <c r="S23" s="120" t="s">
        <v>93</v>
      </c>
      <c r="T23" s="119" t="s">
        <v>66</v>
      </c>
      <c r="U23" s="119"/>
      <c r="V23" s="121" t="s">
        <v>94</v>
      </c>
      <c r="W23" s="121"/>
      <c r="X23" s="121"/>
      <c r="Y23" s="121" t="s">
        <v>95</v>
      </c>
      <c r="Z23" s="121"/>
      <c r="AA23" s="121">
        <v>16000</v>
      </c>
      <c r="AB23" s="121">
        <v>4600</v>
      </c>
      <c r="AC23" s="77"/>
      <c r="AD23" s="18"/>
      <c r="AE23" s="18"/>
      <c r="AF23" s="18"/>
      <c r="AG23" s="18"/>
    </row>
    <row r="24" spans="1:33" s="10" customFormat="1" ht="204.75" x14ac:dyDescent="0.25">
      <c r="A24" s="113">
        <v>2</v>
      </c>
      <c r="B24" s="122" t="s">
        <v>96</v>
      </c>
      <c r="C24" s="122" t="s">
        <v>97</v>
      </c>
      <c r="D24" s="122" t="s">
        <v>98</v>
      </c>
      <c r="E24" s="122" t="s">
        <v>99</v>
      </c>
      <c r="F24" s="122" t="s">
        <v>100</v>
      </c>
      <c r="G24" s="122" t="s">
        <v>101</v>
      </c>
      <c r="H24" s="122" t="s">
        <v>102</v>
      </c>
      <c r="I24" s="101">
        <v>24268.828000000001</v>
      </c>
      <c r="J24" s="101">
        <f>I24-13247.974</f>
        <v>11020.854000000001</v>
      </c>
      <c r="K24" s="101">
        <f>J24</f>
        <v>11020.854000000001</v>
      </c>
      <c r="L24" s="101">
        <f>K24-M24-O24</f>
        <v>10119.200000000001</v>
      </c>
      <c r="M24" s="101">
        <v>901.654</v>
      </c>
      <c r="N24" s="101"/>
      <c r="O24" s="101"/>
      <c r="P24" s="123" t="s">
        <v>64</v>
      </c>
      <c r="Q24" s="124" t="s">
        <v>103</v>
      </c>
      <c r="R24" s="124" t="s">
        <v>104</v>
      </c>
      <c r="S24" s="124" t="s">
        <v>93</v>
      </c>
      <c r="T24" s="124" t="s">
        <v>66</v>
      </c>
      <c r="U24" s="124"/>
      <c r="V24" s="125" t="s">
        <v>105</v>
      </c>
      <c r="W24" s="125"/>
      <c r="X24" s="125"/>
      <c r="Y24" s="125" t="s">
        <v>66</v>
      </c>
      <c r="Z24" s="125"/>
      <c r="AA24" s="125">
        <v>1500</v>
      </c>
      <c r="AB24" s="125">
        <v>100</v>
      </c>
      <c r="AC24" s="58"/>
      <c r="AD24" s="18"/>
      <c r="AE24" s="18"/>
      <c r="AF24" s="18"/>
      <c r="AG24" s="18"/>
    </row>
    <row r="25" spans="1:33" s="10" customFormat="1" ht="204.75" x14ac:dyDescent="0.25">
      <c r="A25" s="113">
        <v>3</v>
      </c>
      <c r="B25" s="122" t="s">
        <v>106</v>
      </c>
      <c r="C25" s="122" t="s">
        <v>97</v>
      </c>
      <c r="D25" s="122" t="s">
        <v>98</v>
      </c>
      <c r="E25" s="122" t="s">
        <v>99</v>
      </c>
      <c r="F25" s="122" t="s">
        <v>107</v>
      </c>
      <c r="G25" s="122" t="s">
        <v>101</v>
      </c>
      <c r="H25" s="122" t="s">
        <v>102</v>
      </c>
      <c r="I25" s="101">
        <v>77473.096999999994</v>
      </c>
      <c r="J25" s="101">
        <f>I25-25024.6059</f>
        <v>52448.491099999999</v>
      </c>
      <c r="K25" s="101">
        <f>J25</f>
        <v>52448.491099999999</v>
      </c>
      <c r="L25" s="101">
        <f>K25-M25-O25</f>
        <v>28243.733099999998</v>
      </c>
      <c r="M25" s="101">
        <f>18704.758</f>
        <v>18704.758000000002</v>
      </c>
      <c r="N25" s="81" t="s">
        <v>108</v>
      </c>
      <c r="O25" s="101">
        <v>5500</v>
      </c>
      <c r="P25" s="123" t="s">
        <v>64</v>
      </c>
      <c r="Q25" s="124" t="s">
        <v>109</v>
      </c>
      <c r="R25" s="124" t="s">
        <v>110</v>
      </c>
      <c r="S25" s="124" t="s">
        <v>93</v>
      </c>
      <c r="T25" s="124" t="s">
        <v>66</v>
      </c>
      <c r="U25" s="124"/>
      <c r="V25" s="125" t="s">
        <v>111</v>
      </c>
      <c r="W25" s="125"/>
      <c r="X25" s="125"/>
      <c r="Y25" s="121" t="s">
        <v>95</v>
      </c>
      <c r="Z25" s="125"/>
      <c r="AA25" s="125">
        <v>9000</v>
      </c>
      <c r="AB25" s="125">
        <v>1900</v>
      </c>
      <c r="AC25" s="58"/>
      <c r="AD25" s="18"/>
      <c r="AE25" s="18"/>
      <c r="AF25" s="18"/>
      <c r="AG25" s="18"/>
    </row>
    <row r="26" spans="1:33" s="10" customFormat="1" ht="204.75" x14ac:dyDescent="0.25">
      <c r="A26" s="113">
        <v>4</v>
      </c>
      <c r="B26" s="115" t="s">
        <v>112</v>
      </c>
      <c r="C26" s="114" t="s">
        <v>113</v>
      </c>
      <c r="D26" s="114" t="s">
        <v>114</v>
      </c>
      <c r="E26" s="115">
        <v>2023</v>
      </c>
      <c r="F26" s="114" t="s">
        <v>115</v>
      </c>
      <c r="G26" s="115" t="s">
        <v>89</v>
      </c>
      <c r="H26" s="114" t="s">
        <v>116</v>
      </c>
      <c r="I26" s="116">
        <v>5989.6639999999998</v>
      </c>
      <c r="J26" s="116">
        <v>5989.6639999999998</v>
      </c>
      <c r="K26" s="126">
        <v>5989.6639999999998</v>
      </c>
      <c r="L26" s="116">
        <v>5091.2143999999998</v>
      </c>
      <c r="M26" s="116">
        <v>898.44960000000003</v>
      </c>
      <c r="N26" s="126"/>
      <c r="O26" s="126"/>
      <c r="P26" s="118" t="s">
        <v>64</v>
      </c>
      <c r="Q26" s="121" t="s">
        <v>117</v>
      </c>
      <c r="R26" s="127"/>
      <c r="S26" s="120" t="s">
        <v>93</v>
      </c>
      <c r="T26" s="127" t="s">
        <v>66</v>
      </c>
      <c r="U26" s="127"/>
      <c r="V26" s="121" t="s">
        <v>118</v>
      </c>
      <c r="W26" s="121"/>
      <c r="X26" s="121"/>
      <c r="Y26" s="121" t="s">
        <v>95</v>
      </c>
      <c r="Z26" s="121"/>
      <c r="AA26" s="121">
        <v>2530</v>
      </c>
      <c r="AB26" s="121">
        <v>40</v>
      </c>
      <c r="AC26" s="77"/>
      <c r="AD26" s="18"/>
      <c r="AE26" s="18"/>
      <c r="AF26" s="18"/>
      <c r="AG26" s="18"/>
    </row>
    <row r="27" spans="1:33" s="10" customFormat="1" ht="204.75" x14ac:dyDescent="0.25">
      <c r="A27" s="113">
        <v>5</v>
      </c>
      <c r="B27" s="115" t="s">
        <v>119</v>
      </c>
      <c r="C27" s="114" t="s">
        <v>113</v>
      </c>
      <c r="D27" s="114" t="s">
        <v>114</v>
      </c>
      <c r="E27" s="115">
        <v>2023</v>
      </c>
      <c r="F27" s="114" t="s">
        <v>120</v>
      </c>
      <c r="G27" s="115" t="s">
        <v>121</v>
      </c>
      <c r="H27" s="114" t="s">
        <v>116</v>
      </c>
      <c r="I27" s="116">
        <v>3984.9290000000001</v>
      </c>
      <c r="J27" s="116">
        <v>3984.9290000000001</v>
      </c>
      <c r="K27" s="126">
        <v>3984.9290000000001</v>
      </c>
      <c r="L27" s="116">
        <v>3387.19</v>
      </c>
      <c r="M27" s="116">
        <v>597.73</v>
      </c>
      <c r="N27" s="126"/>
      <c r="O27" s="126"/>
      <c r="P27" s="118" t="s">
        <v>64</v>
      </c>
      <c r="Q27" s="121" t="s">
        <v>122</v>
      </c>
      <c r="R27" s="127" t="s">
        <v>123</v>
      </c>
      <c r="S27" s="120" t="s">
        <v>93</v>
      </c>
      <c r="T27" s="127" t="s">
        <v>66</v>
      </c>
      <c r="U27" s="127"/>
      <c r="V27" s="121" t="s">
        <v>124</v>
      </c>
      <c r="W27" s="121"/>
      <c r="X27" s="121"/>
      <c r="Y27" s="121" t="s">
        <v>95</v>
      </c>
      <c r="Z27" s="121"/>
      <c r="AA27" s="121">
        <v>2000</v>
      </c>
      <c r="AB27" s="121">
        <v>50</v>
      </c>
      <c r="AC27" s="77"/>
      <c r="AD27" s="18"/>
      <c r="AE27" s="18"/>
      <c r="AF27" s="18"/>
      <c r="AG27" s="18"/>
    </row>
    <row r="28" spans="1:33" s="10" customFormat="1" ht="204.75" x14ac:dyDescent="0.25">
      <c r="A28" s="113">
        <v>6</v>
      </c>
      <c r="B28" s="121" t="s">
        <v>125</v>
      </c>
      <c r="C28" s="114" t="s">
        <v>126</v>
      </c>
      <c r="D28" s="114" t="s">
        <v>127</v>
      </c>
      <c r="E28" s="121" t="s">
        <v>76</v>
      </c>
      <c r="F28" s="114" t="s">
        <v>128</v>
      </c>
      <c r="G28" s="121" t="s">
        <v>89</v>
      </c>
      <c r="H28" s="114" t="s">
        <v>129</v>
      </c>
      <c r="I28" s="119">
        <v>23848.151000000002</v>
      </c>
      <c r="J28" s="117">
        <v>23657.151000000002</v>
      </c>
      <c r="K28" s="117">
        <v>18657.151000000002</v>
      </c>
      <c r="L28" s="119">
        <v>11848.151</v>
      </c>
      <c r="M28" s="119">
        <v>6809</v>
      </c>
      <c r="N28" s="117"/>
      <c r="O28" s="117"/>
      <c r="P28" s="118" t="s">
        <v>64</v>
      </c>
      <c r="Q28" s="119" t="s">
        <v>130</v>
      </c>
      <c r="R28" s="119" t="s">
        <v>131</v>
      </c>
      <c r="S28" s="120" t="s">
        <v>93</v>
      </c>
      <c r="T28" s="119" t="s">
        <v>66</v>
      </c>
      <c r="U28" s="119"/>
      <c r="V28" s="121" t="s">
        <v>132</v>
      </c>
      <c r="W28" s="121"/>
      <c r="X28" s="121"/>
      <c r="Y28" s="121" t="s">
        <v>66</v>
      </c>
      <c r="Z28" s="121"/>
      <c r="AA28" s="121">
        <v>6959</v>
      </c>
      <c r="AB28" s="121">
        <v>1327</v>
      </c>
      <c r="AC28" s="77" t="s">
        <v>133</v>
      </c>
      <c r="AD28" s="18"/>
      <c r="AE28" s="18"/>
      <c r="AF28" s="18"/>
      <c r="AG28" s="18"/>
    </row>
    <row r="29" spans="1:33" s="10" customFormat="1" ht="204.75" x14ac:dyDescent="0.25">
      <c r="A29" s="113">
        <v>7</v>
      </c>
      <c r="B29" s="115" t="s">
        <v>134</v>
      </c>
      <c r="C29" s="114" t="s">
        <v>135</v>
      </c>
      <c r="D29" s="114" t="s">
        <v>136</v>
      </c>
      <c r="E29" s="115" t="s">
        <v>137</v>
      </c>
      <c r="F29" s="114" t="s">
        <v>138</v>
      </c>
      <c r="G29" s="115" t="s">
        <v>101</v>
      </c>
      <c r="H29" s="114" t="s">
        <v>139</v>
      </c>
      <c r="I29" s="116">
        <v>21243.748</v>
      </c>
      <c r="J29" s="117">
        <v>20594.751</v>
      </c>
      <c r="K29" s="117">
        <v>20594.751</v>
      </c>
      <c r="L29" s="116">
        <v>18535.276000000002</v>
      </c>
      <c r="M29" s="116">
        <v>2059.4749999999999</v>
      </c>
      <c r="N29" s="117"/>
      <c r="O29" s="117"/>
      <c r="P29" s="118" t="s">
        <v>64</v>
      </c>
      <c r="Q29" s="115" t="s">
        <v>140</v>
      </c>
      <c r="R29" s="115" t="s">
        <v>141</v>
      </c>
      <c r="S29" s="120" t="s">
        <v>93</v>
      </c>
      <c r="T29" s="127" t="s">
        <v>66</v>
      </c>
      <c r="U29" s="127"/>
      <c r="V29" s="121" t="s">
        <v>142</v>
      </c>
      <c r="W29" s="121"/>
      <c r="X29" s="121"/>
      <c r="Y29" s="121" t="s">
        <v>66</v>
      </c>
      <c r="Z29" s="121"/>
      <c r="AA29" s="121">
        <v>10000</v>
      </c>
      <c r="AB29" s="121"/>
      <c r="AC29" s="77"/>
      <c r="AD29" s="18"/>
      <c r="AE29" s="18"/>
      <c r="AF29" s="18"/>
      <c r="AG29" s="18"/>
    </row>
    <row r="30" spans="1:33" s="10" customFormat="1" ht="204.75" x14ac:dyDescent="0.25">
      <c r="A30" s="113">
        <v>8</v>
      </c>
      <c r="B30" s="115" t="s">
        <v>143</v>
      </c>
      <c r="C30" s="114" t="s">
        <v>135</v>
      </c>
      <c r="D30" s="114" t="s">
        <v>136</v>
      </c>
      <c r="E30" s="115" t="s">
        <v>144</v>
      </c>
      <c r="F30" s="114" t="s">
        <v>145</v>
      </c>
      <c r="G30" s="115" t="s">
        <v>101</v>
      </c>
      <c r="H30" s="114" t="s">
        <v>139</v>
      </c>
      <c r="I30" s="116">
        <v>1481.5129999999999</v>
      </c>
      <c r="J30" s="117">
        <v>1481.5129999999999</v>
      </c>
      <c r="K30" s="117">
        <f>L30+M30</f>
        <v>1481.5130000000001</v>
      </c>
      <c r="L30" s="116">
        <v>1333.3620000000001</v>
      </c>
      <c r="M30" s="116">
        <v>148.15100000000001</v>
      </c>
      <c r="N30" s="117"/>
      <c r="O30" s="117"/>
      <c r="P30" s="118" t="s">
        <v>64</v>
      </c>
      <c r="Q30" s="115" t="s">
        <v>146</v>
      </c>
      <c r="R30" s="115" t="s">
        <v>147</v>
      </c>
      <c r="S30" s="120" t="s">
        <v>93</v>
      </c>
      <c r="T30" s="127" t="s">
        <v>66</v>
      </c>
      <c r="U30" s="127"/>
      <c r="V30" s="121" t="s">
        <v>148</v>
      </c>
      <c r="W30" s="121"/>
      <c r="X30" s="121"/>
      <c r="Y30" s="121" t="s">
        <v>66</v>
      </c>
      <c r="Z30" s="121"/>
      <c r="AA30" s="121">
        <v>350</v>
      </c>
      <c r="AB30" s="121"/>
      <c r="AC30" s="77"/>
      <c r="AD30" s="18"/>
      <c r="AE30" s="18"/>
      <c r="AF30" s="18"/>
      <c r="AG30" s="18"/>
    </row>
    <row r="31" spans="1:33" s="10" customFormat="1" ht="204.75" x14ac:dyDescent="0.25">
      <c r="A31" s="113">
        <v>9</v>
      </c>
      <c r="B31" s="121" t="s">
        <v>149</v>
      </c>
      <c r="C31" s="114" t="s">
        <v>150</v>
      </c>
      <c r="D31" s="114" t="s">
        <v>151</v>
      </c>
      <c r="E31" s="114" t="s">
        <v>60</v>
      </c>
      <c r="F31" s="114" t="s">
        <v>152</v>
      </c>
      <c r="G31" s="114" t="s">
        <v>89</v>
      </c>
      <c r="H31" s="114" t="s">
        <v>153</v>
      </c>
      <c r="I31" s="117">
        <v>2530.3389999999999</v>
      </c>
      <c r="J31" s="117">
        <v>2530.3389999999999</v>
      </c>
      <c r="K31" s="117">
        <v>2530.3389999999999</v>
      </c>
      <c r="L31" s="117">
        <v>2277.3389999999999</v>
      </c>
      <c r="M31" s="117">
        <v>253</v>
      </c>
      <c r="N31" s="117"/>
      <c r="O31" s="117"/>
      <c r="P31" s="118" t="s">
        <v>64</v>
      </c>
      <c r="Q31" s="119" t="s">
        <v>154</v>
      </c>
      <c r="R31" s="119" t="s">
        <v>155</v>
      </c>
      <c r="S31" s="120" t="s">
        <v>93</v>
      </c>
      <c r="T31" s="119" t="s">
        <v>66</v>
      </c>
      <c r="U31" s="119"/>
      <c r="V31" s="121" t="s">
        <v>156</v>
      </c>
      <c r="W31" s="121"/>
      <c r="X31" s="121"/>
      <c r="Y31" s="121" t="s">
        <v>66</v>
      </c>
      <c r="Z31" s="121"/>
      <c r="AA31" s="121">
        <v>3732</v>
      </c>
      <c r="AB31" s="121">
        <v>450</v>
      </c>
      <c r="AC31" s="77" t="s">
        <v>157</v>
      </c>
      <c r="AD31" s="18"/>
      <c r="AE31" s="18"/>
      <c r="AF31" s="18"/>
      <c r="AG31" s="18"/>
    </row>
    <row r="32" spans="1:33" s="10" customFormat="1" ht="204.75" x14ac:dyDescent="0.25">
      <c r="A32" s="113">
        <v>10</v>
      </c>
      <c r="B32" s="115" t="s">
        <v>158</v>
      </c>
      <c r="C32" s="114" t="s">
        <v>159</v>
      </c>
      <c r="D32" s="114" t="s">
        <v>160</v>
      </c>
      <c r="E32" s="115">
        <v>2023</v>
      </c>
      <c r="F32" s="114" t="s">
        <v>161</v>
      </c>
      <c r="G32" s="115" t="s">
        <v>89</v>
      </c>
      <c r="H32" s="114" t="s">
        <v>162</v>
      </c>
      <c r="I32" s="116">
        <v>11365.575999999999</v>
      </c>
      <c r="J32" s="117">
        <v>11365.575999999999</v>
      </c>
      <c r="K32" s="117">
        <v>11365.575999999999</v>
      </c>
      <c r="L32" s="116">
        <v>10165.575999999999</v>
      </c>
      <c r="M32" s="116">
        <v>1200</v>
      </c>
      <c r="N32" s="117"/>
      <c r="O32" s="117"/>
      <c r="P32" s="118" t="s">
        <v>64</v>
      </c>
      <c r="Q32" s="119" t="s">
        <v>163</v>
      </c>
      <c r="R32" s="119" t="s">
        <v>164</v>
      </c>
      <c r="S32" s="120" t="s">
        <v>93</v>
      </c>
      <c r="T32" s="119" t="s">
        <v>66</v>
      </c>
      <c r="U32" s="119" t="s">
        <v>165</v>
      </c>
      <c r="V32" s="121" t="s">
        <v>166</v>
      </c>
      <c r="W32" s="121"/>
      <c r="X32" s="121" t="s">
        <v>165</v>
      </c>
      <c r="Y32" s="121" t="s">
        <v>66</v>
      </c>
      <c r="Z32" s="121" t="s">
        <v>165</v>
      </c>
      <c r="AA32" s="121">
        <v>6000</v>
      </c>
      <c r="AB32" s="121">
        <v>1200</v>
      </c>
      <c r="AC32" s="77"/>
      <c r="AD32" s="18"/>
      <c r="AE32" s="18"/>
      <c r="AF32" s="18"/>
      <c r="AG32" s="18"/>
    </row>
    <row r="33" spans="1:33" s="10" customFormat="1" ht="204.75" x14ac:dyDescent="0.25">
      <c r="A33" s="113">
        <v>11</v>
      </c>
      <c r="B33" s="114" t="s">
        <v>167</v>
      </c>
      <c r="C33" s="114" t="s">
        <v>168</v>
      </c>
      <c r="D33" s="114" t="s">
        <v>169</v>
      </c>
      <c r="E33" s="114" t="s">
        <v>76</v>
      </c>
      <c r="F33" s="114" t="s">
        <v>170</v>
      </c>
      <c r="G33" s="114" t="s">
        <v>101</v>
      </c>
      <c r="H33" s="114" t="s">
        <v>171</v>
      </c>
      <c r="I33" s="117">
        <v>1601.8019999999999</v>
      </c>
      <c r="J33" s="117">
        <v>1601.8019999999999</v>
      </c>
      <c r="K33" s="117">
        <v>1601.8019999999999</v>
      </c>
      <c r="L33" s="117">
        <v>1400</v>
      </c>
      <c r="M33" s="117">
        <v>201.80199999999999</v>
      </c>
      <c r="N33" s="117"/>
      <c r="O33" s="117"/>
      <c r="P33" s="118" t="s">
        <v>172</v>
      </c>
      <c r="Q33" s="119" t="s">
        <v>173</v>
      </c>
      <c r="R33" s="119" t="s">
        <v>174</v>
      </c>
      <c r="S33" s="128" t="s">
        <v>93</v>
      </c>
      <c r="T33" s="119" t="s">
        <v>66</v>
      </c>
      <c r="U33" s="119" t="s">
        <v>165</v>
      </c>
      <c r="V33" s="121" t="s">
        <v>175</v>
      </c>
      <c r="W33" s="121"/>
      <c r="X33" s="121" t="s">
        <v>165</v>
      </c>
      <c r="Y33" s="121" t="s">
        <v>66</v>
      </c>
      <c r="Z33" s="121"/>
      <c r="AA33" s="121">
        <v>510</v>
      </c>
      <c r="AB33" s="121">
        <v>74</v>
      </c>
      <c r="AC33" s="77"/>
      <c r="AD33" s="18"/>
      <c r="AE33" s="18"/>
      <c r="AF33" s="18"/>
      <c r="AG33" s="18"/>
    </row>
    <row r="34" spans="1:33" s="10" customFormat="1" ht="204.75" x14ac:dyDescent="0.25">
      <c r="A34" s="113">
        <v>12</v>
      </c>
      <c r="B34" s="114" t="s">
        <v>176</v>
      </c>
      <c r="C34" s="114" t="s">
        <v>168</v>
      </c>
      <c r="D34" s="114" t="s">
        <v>169</v>
      </c>
      <c r="E34" s="114" t="s">
        <v>76</v>
      </c>
      <c r="F34" s="114" t="s">
        <v>177</v>
      </c>
      <c r="G34" s="114" t="s">
        <v>101</v>
      </c>
      <c r="H34" s="114" t="s">
        <v>171</v>
      </c>
      <c r="I34" s="117">
        <v>3242</v>
      </c>
      <c r="J34" s="117">
        <v>3242</v>
      </c>
      <c r="K34" s="117">
        <v>3242</v>
      </c>
      <c r="L34" s="117">
        <v>2900</v>
      </c>
      <c r="M34" s="117">
        <v>342</v>
      </c>
      <c r="N34" s="117"/>
      <c r="O34" s="117"/>
      <c r="P34" s="118" t="s">
        <v>64</v>
      </c>
      <c r="Q34" s="119" t="s">
        <v>178</v>
      </c>
      <c r="R34" s="119" t="s">
        <v>179</v>
      </c>
      <c r="S34" s="128" t="s">
        <v>93</v>
      </c>
      <c r="T34" s="119" t="s">
        <v>66</v>
      </c>
      <c r="U34" s="119" t="s">
        <v>165</v>
      </c>
      <c r="V34" s="121" t="s">
        <v>180</v>
      </c>
      <c r="W34" s="121"/>
      <c r="X34" s="121" t="s">
        <v>165</v>
      </c>
      <c r="Y34" s="121" t="s">
        <v>66</v>
      </c>
      <c r="Z34" s="121"/>
      <c r="AA34" s="121">
        <v>500</v>
      </c>
      <c r="AB34" s="121">
        <v>78</v>
      </c>
      <c r="AC34" s="77"/>
      <c r="AD34" s="18"/>
      <c r="AE34" s="18"/>
      <c r="AF34" s="18"/>
      <c r="AG34" s="18"/>
    </row>
    <row r="35" spans="1:33" s="10" customFormat="1" ht="204.75" x14ac:dyDescent="0.25">
      <c r="A35" s="113">
        <v>13</v>
      </c>
      <c r="B35" s="114" t="s">
        <v>181</v>
      </c>
      <c r="C35" s="114" t="s">
        <v>168</v>
      </c>
      <c r="D35" s="114" t="s">
        <v>169</v>
      </c>
      <c r="E35" s="114" t="s">
        <v>76</v>
      </c>
      <c r="F35" s="114" t="s">
        <v>170</v>
      </c>
      <c r="G35" s="114" t="s">
        <v>101</v>
      </c>
      <c r="H35" s="114" t="s">
        <v>171</v>
      </c>
      <c r="I35" s="117">
        <v>2330.4299999999998</v>
      </c>
      <c r="J35" s="117">
        <v>2330.4299999999998</v>
      </c>
      <c r="K35" s="117">
        <v>2330.4299999999998</v>
      </c>
      <c r="L35" s="117">
        <v>2000</v>
      </c>
      <c r="M35" s="117">
        <v>330.43</v>
      </c>
      <c r="N35" s="117"/>
      <c r="O35" s="117"/>
      <c r="P35" s="118" t="s">
        <v>64</v>
      </c>
      <c r="Q35" s="119" t="s">
        <v>182</v>
      </c>
      <c r="R35" s="119" t="s">
        <v>183</v>
      </c>
      <c r="S35" s="128" t="s">
        <v>93</v>
      </c>
      <c r="T35" s="119" t="s">
        <v>66</v>
      </c>
      <c r="U35" s="119" t="s">
        <v>165</v>
      </c>
      <c r="V35" s="121" t="s">
        <v>184</v>
      </c>
      <c r="W35" s="121"/>
      <c r="X35" s="121" t="s">
        <v>165</v>
      </c>
      <c r="Y35" s="121" t="s">
        <v>66</v>
      </c>
      <c r="Z35" s="121"/>
      <c r="AA35" s="121">
        <v>598</v>
      </c>
      <c r="AB35" s="121">
        <v>83</v>
      </c>
      <c r="AC35" s="77"/>
      <c r="AD35" s="18"/>
      <c r="AE35" s="18"/>
      <c r="AF35" s="18"/>
      <c r="AG35" s="18"/>
    </row>
    <row r="36" spans="1:33" s="10" customFormat="1" ht="204.75" x14ac:dyDescent="0.25">
      <c r="A36" s="113">
        <v>14</v>
      </c>
      <c r="B36" s="115" t="s">
        <v>185</v>
      </c>
      <c r="C36" s="114" t="s">
        <v>186</v>
      </c>
      <c r="D36" s="114" t="s">
        <v>187</v>
      </c>
      <c r="E36" s="115">
        <v>2023</v>
      </c>
      <c r="F36" s="114" t="s">
        <v>188</v>
      </c>
      <c r="G36" s="115" t="s">
        <v>89</v>
      </c>
      <c r="H36" s="114" t="s">
        <v>189</v>
      </c>
      <c r="I36" s="116">
        <v>126256.34</v>
      </c>
      <c r="J36" s="117">
        <v>126256.34</v>
      </c>
      <c r="K36" s="117">
        <v>126256.34</v>
      </c>
      <c r="L36" s="116">
        <v>100242.986</v>
      </c>
      <c r="M36" s="116">
        <v>26013.353999999999</v>
      </c>
      <c r="N36" s="117"/>
      <c r="O36" s="117"/>
      <c r="P36" s="118" t="s">
        <v>64</v>
      </c>
      <c r="Q36" s="119" t="s">
        <v>190</v>
      </c>
      <c r="R36" s="119" t="s">
        <v>191</v>
      </c>
      <c r="S36" s="120" t="s">
        <v>93</v>
      </c>
      <c r="T36" s="119" t="s">
        <v>66</v>
      </c>
      <c r="U36" s="119"/>
      <c r="V36" s="121" t="s">
        <v>192</v>
      </c>
      <c r="W36" s="121"/>
      <c r="X36" s="121"/>
      <c r="Y36" s="121" t="s">
        <v>66</v>
      </c>
      <c r="Z36" s="121"/>
      <c r="AA36" s="121">
        <v>13718</v>
      </c>
      <c r="AB36" s="121">
        <v>1346</v>
      </c>
      <c r="AC36" s="77"/>
      <c r="AD36" s="18"/>
      <c r="AE36" s="18"/>
      <c r="AF36" s="18"/>
      <c r="AG36" s="18"/>
    </row>
    <row r="37" spans="1:33" s="10" customFormat="1" ht="204.75" x14ac:dyDescent="0.25">
      <c r="A37" s="113">
        <v>15</v>
      </c>
      <c r="B37" s="114" t="s">
        <v>193</v>
      </c>
      <c r="C37" s="114" t="s">
        <v>194</v>
      </c>
      <c r="D37" s="114" t="s">
        <v>195</v>
      </c>
      <c r="E37" s="114">
        <v>2023</v>
      </c>
      <c r="F37" s="114" t="s">
        <v>196</v>
      </c>
      <c r="G37" s="114" t="s">
        <v>101</v>
      </c>
      <c r="H37" s="114" t="s">
        <v>197</v>
      </c>
      <c r="I37" s="117">
        <v>2456.5970000000002</v>
      </c>
      <c r="J37" s="117">
        <v>2456.5970000000002</v>
      </c>
      <c r="K37" s="117">
        <v>2456.5970000000002</v>
      </c>
      <c r="L37" s="117">
        <v>2010</v>
      </c>
      <c r="M37" s="117">
        <v>296.59699999999998</v>
      </c>
      <c r="N37" s="117" t="s">
        <v>198</v>
      </c>
      <c r="O37" s="117">
        <v>150</v>
      </c>
      <c r="P37" s="118" t="s">
        <v>64</v>
      </c>
      <c r="Q37" s="119" t="s">
        <v>199</v>
      </c>
      <c r="R37" s="119" t="s">
        <v>200</v>
      </c>
      <c r="S37" s="120" t="s">
        <v>93</v>
      </c>
      <c r="T37" s="119" t="s">
        <v>66</v>
      </c>
      <c r="U37" s="119"/>
      <c r="V37" s="121" t="s">
        <v>201</v>
      </c>
      <c r="W37" s="121"/>
      <c r="X37" s="121"/>
      <c r="Y37" s="121" t="s">
        <v>66</v>
      </c>
      <c r="Z37" s="121"/>
      <c r="AA37" s="121">
        <v>213</v>
      </c>
      <c r="AB37" s="121">
        <v>56</v>
      </c>
      <c r="AC37" s="77"/>
      <c r="AD37" s="18"/>
      <c r="AE37" s="18"/>
      <c r="AF37" s="18"/>
      <c r="AG37" s="18"/>
    </row>
    <row r="38" spans="1:33" s="10" customFormat="1" ht="204.75" x14ac:dyDescent="0.25">
      <c r="A38" s="113">
        <v>16</v>
      </c>
      <c r="B38" s="115" t="s">
        <v>202</v>
      </c>
      <c r="C38" s="114" t="s">
        <v>203</v>
      </c>
      <c r="D38" s="114" t="s">
        <v>204</v>
      </c>
      <c r="E38" s="115" t="s">
        <v>205</v>
      </c>
      <c r="F38" s="114" t="s">
        <v>206</v>
      </c>
      <c r="G38" s="115" t="s">
        <v>101</v>
      </c>
      <c r="H38" s="114" t="s">
        <v>207</v>
      </c>
      <c r="I38" s="116">
        <v>15698.487999999999</v>
      </c>
      <c r="J38" s="117">
        <v>13827.471</v>
      </c>
      <c r="K38" s="117">
        <v>13827.471</v>
      </c>
      <c r="L38" s="116">
        <v>11057.471</v>
      </c>
      <c r="M38" s="116">
        <v>2770</v>
      </c>
      <c r="N38" s="117"/>
      <c r="O38" s="117"/>
      <c r="P38" s="118" t="s">
        <v>64</v>
      </c>
      <c r="Q38" s="119" t="s">
        <v>208</v>
      </c>
      <c r="R38" s="119" t="s">
        <v>209</v>
      </c>
      <c r="S38" s="120" t="s">
        <v>93</v>
      </c>
      <c r="T38" s="119" t="s">
        <v>66</v>
      </c>
      <c r="U38" s="119"/>
      <c r="V38" s="121" t="s">
        <v>210</v>
      </c>
      <c r="W38" s="121"/>
      <c r="X38" s="121"/>
      <c r="Y38" s="121" t="s">
        <v>66</v>
      </c>
      <c r="Z38" s="121"/>
      <c r="AA38" s="121">
        <v>4333</v>
      </c>
      <c r="AB38" s="121">
        <v>1140</v>
      </c>
      <c r="AC38" s="77"/>
      <c r="AD38" s="18"/>
      <c r="AE38" s="18"/>
      <c r="AF38" s="18"/>
      <c r="AG38" s="18"/>
    </row>
    <row r="39" spans="1:33" s="10" customFormat="1" ht="18.75" x14ac:dyDescent="0.25">
      <c r="A39" s="97"/>
      <c r="B39" s="129" t="s">
        <v>24</v>
      </c>
      <c r="C39" s="99"/>
      <c r="D39" s="78"/>
      <c r="E39" s="73"/>
      <c r="F39" s="73"/>
      <c r="G39" s="73"/>
      <c r="H39" s="73"/>
      <c r="I39" s="100"/>
      <c r="J39" s="100"/>
      <c r="K39" s="100"/>
      <c r="L39" s="101"/>
      <c r="M39" s="100"/>
      <c r="N39" s="130"/>
      <c r="O39" s="99"/>
      <c r="P39" s="53"/>
      <c r="Q39" s="54"/>
      <c r="R39" s="54"/>
      <c r="S39" s="54"/>
      <c r="T39" s="54"/>
      <c r="U39" s="54"/>
      <c r="V39" s="55"/>
      <c r="W39" s="55"/>
      <c r="X39" s="55"/>
      <c r="Y39" s="55"/>
      <c r="Z39" s="55"/>
      <c r="AA39" s="55"/>
      <c r="AB39" s="55"/>
      <c r="AC39" s="13"/>
      <c r="AD39" s="18"/>
      <c r="AE39" s="18"/>
      <c r="AF39" s="18"/>
      <c r="AG39" s="18"/>
    </row>
    <row r="40" spans="1:33" s="161" customFormat="1" ht="18.75" x14ac:dyDescent="0.25">
      <c r="A40" s="162"/>
      <c r="B40" s="163" t="s">
        <v>48</v>
      </c>
      <c r="C40" s="164"/>
      <c r="D40" s="165"/>
      <c r="E40" s="166"/>
      <c r="F40" s="166"/>
      <c r="G40" s="166"/>
      <c r="H40" s="166"/>
      <c r="I40" s="167">
        <f>SUM(I23:I39)</f>
        <v>335211.71399999998</v>
      </c>
      <c r="J40" s="167">
        <f t="shared" ref="J40:M40" si="3">SUM(J23:J39)</f>
        <v>294228.1201</v>
      </c>
      <c r="K40" s="167">
        <f t="shared" si="3"/>
        <v>289228.1201</v>
      </c>
      <c r="L40" s="167">
        <f t="shared" si="3"/>
        <v>220335.67849999998</v>
      </c>
      <c r="M40" s="167">
        <f t="shared" si="3"/>
        <v>63242.432600000007</v>
      </c>
      <c r="N40" s="167">
        <f>SUM(N23:N39)</f>
        <v>0</v>
      </c>
      <c r="O40" s="167">
        <f>SUM(O23:O39)</f>
        <v>5650</v>
      </c>
      <c r="P40" s="156"/>
      <c r="Q40" s="157"/>
      <c r="R40" s="157"/>
      <c r="S40" s="157"/>
      <c r="T40" s="157"/>
      <c r="U40" s="157"/>
      <c r="V40" s="158"/>
      <c r="W40" s="158"/>
      <c r="X40" s="158"/>
      <c r="Y40" s="158"/>
      <c r="Z40" s="158"/>
      <c r="AA40" s="158"/>
      <c r="AB40" s="158"/>
      <c r="AC40" s="159"/>
      <c r="AD40" s="160"/>
      <c r="AE40" s="160"/>
      <c r="AF40" s="160"/>
      <c r="AG40" s="160"/>
    </row>
    <row r="41" spans="1:33" s="10" customFormat="1" ht="18.75" x14ac:dyDescent="0.25">
      <c r="A41" s="97"/>
      <c r="B41" s="131"/>
      <c r="C41" s="99"/>
      <c r="D41" s="78"/>
      <c r="E41" s="73"/>
      <c r="F41" s="73"/>
      <c r="G41" s="73"/>
      <c r="H41" s="73"/>
      <c r="I41" s="100"/>
      <c r="J41" s="100"/>
      <c r="K41" s="100"/>
      <c r="L41" s="101"/>
      <c r="M41" s="100"/>
      <c r="N41" s="130"/>
      <c r="O41" s="99"/>
      <c r="P41" s="53"/>
      <c r="Q41" s="54"/>
      <c r="R41" s="54"/>
      <c r="S41" s="54"/>
      <c r="T41" s="54"/>
      <c r="U41" s="54"/>
      <c r="V41" s="55"/>
      <c r="W41" s="55"/>
      <c r="X41" s="55"/>
      <c r="Y41" s="55"/>
      <c r="Z41" s="55"/>
      <c r="AA41" s="55"/>
      <c r="AB41" s="55"/>
      <c r="AC41" s="13"/>
      <c r="AD41" s="18"/>
      <c r="AE41" s="18"/>
      <c r="AF41" s="18"/>
      <c r="AG41" s="18"/>
    </row>
    <row r="42" spans="1:33" s="10" customFormat="1" ht="18.75" x14ac:dyDescent="0.25">
      <c r="A42" s="97">
        <v>3</v>
      </c>
      <c r="B42" s="131" t="s">
        <v>49</v>
      </c>
      <c r="C42" s="99"/>
      <c r="D42" s="78"/>
      <c r="E42" s="73"/>
      <c r="F42" s="73"/>
      <c r="G42" s="73"/>
      <c r="H42" s="73"/>
      <c r="I42" s="100"/>
      <c r="J42" s="100"/>
      <c r="K42" s="100"/>
      <c r="L42" s="101"/>
      <c r="M42" s="100"/>
      <c r="N42" s="130"/>
      <c r="O42" s="99"/>
      <c r="P42" s="53"/>
      <c r="Q42" s="54"/>
      <c r="R42" s="54"/>
      <c r="S42" s="54"/>
      <c r="T42" s="54"/>
      <c r="U42" s="54"/>
      <c r="V42" s="55"/>
      <c r="W42" s="55"/>
      <c r="X42" s="55"/>
      <c r="Y42" s="55"/>
      <c r="Z42" s="55"/>
      <c r="AA42" s="55"/>
      <c r="AB42" s="55"/>
      <c r="AC42" s="13"/>
      <c r="AD42" s="18"/>
      <c r="AE42" s="18"/>
      <c r="AF42" s="18"/>
      <c r="AG42" s="18"/>
    </row>
    <row r="43" spans="1:33" s="10" customFormat="1" ht="78.75" x14ac:dyDescent="0.25">
      <c r="A43" s="97">
        <v>1</v>
      </c>
      <c r="B43" s="132" t="s">
        <v>233</v>
      </c>
      <c r="C43" s="99" t="s">
        <v>234</v>
      </c>
      <c r="D43" s="78" t="s">
        <v>235</v>
      </c>
      <c r="E43" s="73" t="s">
        <v>236</v>
      </c>
      <c r="F43" s="73" t="s">
        <v>237</v>
      </c>
      <c r="G43" s="73" t="s">
        <v>61</v>
      </c>
      <c r="H43" s="73" t="s">
        <v>238</v>
      </c>
      <c r="I43" s="100">
        <v>38915.608</v>
      </c>
      <c r="J43" s="100">
        <v>38549</v>
      </c>
      <c r="K43" s="100">
        <f>L43+M43</f>
        <v>37000</v>
      </c>
      <c r="L43" s="101">
        <v>33000</v>
      </c>
      <c r="M43" s="100">
        <v>4000</v>
      </c>
      <c r="N43" s="130"/>
      <c r="O43" s="99"/>
      <c r="P43" s="53" t="s">
        <v>64</v>
      </c>
      <c r="Q43" s="54" t="s">
        <v>239</v>
      </c>
      <c r="R43" s="54" t="s">
        <v>240</v>
      </c>
      <c r="S43" s="54" t="s">
        <v>241</v>
      </c>
      <c r="T43" s="54" t="s">
        <v>242</v>
      </c>
      <c r="U43" s="140" t="s">
        <v>243</v>
      </c>
      <c r="V43" s="55" t="s">
        <v>244</v>
      </c>
      <c r="W43" s="55" t="s">
        <v>66</v>
      </c>
      <c r="X43" s="55"/>
      <c r="Y43" s="55" t="s">
        <v>66</v>
      </c>
      <c r="Z43" s="55"/>
      <c r="AA43" s="55"/>
      <c r="AB43" s="55"/>
      <c r="AC43" s="74"/>
      <c r="AD43" s="18"/>
      <c r="AE43" s="18"/>
      <c r="AF43" s="18"/>
      <c r="AG43" s="18"/>
    </row>
    <row r="44" spans="1:33" s="10" customFormat="1" ht="174.6" customHeight="1" x14ac:dyDescent="0.25">
      <c r="A44" s="97">
        <v>2</v>
      </c>
      <c r="B44" s="132" t="s">
        <v>245</v>
      </c>
      <c r="C44" s="99" t="s">
        <v>234</v>
      </c>
      <c r="D44" s="78" t="s">
        <v>235</v>
      </c>
      <c r="E44" s="73" t="s">
        <v>236</v>
      </c>
      <c r="F44" s="73" t="s">
        <v>246</v>
      </c>
      <c r="G44" s="73" t="s">
        <v>61</v>
      </c>
      <c r="H44" s="73" t="s">
        <v>238</v>
      </c>
      <c r="I44" s="100">
        <v>28242.666000000001</v>
      </c>
      <c r="J44" s="100">
        <v>27822.666000000001</v>
      </c>
      <c r="K44" s="100">
        <f>L44+M44</f>
        <v>26000</v>
      </c>
      <c r="L44" s="101">
        <v>23000</v>
      </c>
      <c r="M44" s="100">
        <v>3000</v>
      </c>
      <c r="N44" s="130"/>
      <c r="O44" s="99"/>
      <c r="P44" s="53" t="s">
        <v>64</v>
      </c>
      <c r="Q44" s="54" t="s">
        <v>247</v>
      </c>
      <c r="R44" s="54" t="s">
        <v>248</v>
      </c>
      <c r="S44" s="54" t="s">
        <v>241</v>
      </c>
      <c r="T44" s="54" t="s">
        <v>242</v>
      </c>
      <c r="U44" s="140" t="s">
        <v>249</v>
      </c>
      <c r="V44" s="55" t="s">
        <v>250</v>
      </c>
      <c r="W44" s="55" t="s">
        <v>66</v>
      </c>
      <c r="X44" s="55"/>
      <c r="Y44" s="55" t="s">
        <v>66</v>
      </c>
      <c r="Z44" s="55"/>
      <c r="AA44" s="55"/>
      <c r="AB44" s="55"/>
      <c r="AC44" s="74"/>
      <c r="AD44" s="18"/>
      <c r="AE44" s="18"/>
      <c r="AF44" s="18"/>
      <c r="AG44" s="18"/>
    </row>
    <row r="45" spans="1:33" s="83" customFormat="1" ht="378" x14ac:dyDescent="0.25">
      <c r="A45" s="97">
        <v>3</v>
      </c>
      <c r="B45" s="78" t="s">
        <v>211</v>
      </c>
      <c r="C45" s="73" t="s">
        <v>212</v>
      </c>
      <c r="D45" s="78" t="s">
        <v>213</v>
      </c>
      <c r="E45" s="73" t="s">
        <v>76</v>
      </c>
      <c r="F45" s="79" t="s">
        <v>214</v>
      </c>
      <c r="G45" s="73" t="s">
        <v>78</v>
      </c>
      <c r="H45" s="73" t="s">
        <v>215</v>
      </c>
      <c r="I45" s="80">
        <v>93644.377999999997</v>
      </c>
      <c r="J45" s="80">
        <v>93644.377999999997</v>
      </c>
      <c r="K45" s="80">
        <v>93644.377999999997</v>
      </c>
      <c r="L45" s="81">
        <v>92681.198000000004</v>
      </c>
      <c r="M45" s="80">
        <v>963.18</v>
      </c>
      <c r="N45" s="82"/>
      <c r="O45" s="73"/>
      <c r="P45" s="53" t="s">
        <v>64</v>
      </c>
      <c r="Q45" s="54" t="s">
        <v>216</v>
      </c>
      <c r="R45" s="54" t="s">
        <v>217</v>
      </c>
      <c r="S45" s="54" t="s">
        <v>82</v>
      </c>
      <c r="T45" s="54" t="s">
        <v>66</v>
      </c>
      <c r="U45" s="54" t="s">
        <v>165</v>
      </c>
      <c r="V45" s="55" t="s">
        <v>218</v>
      </c>
      <c r="W45" s="56" t="s">
        <v>66</v>
      </c>
      <c r="X45" s="55"/>
      <c r="Y45" s="56" t="s">
        <v>165</v>
      </c>
      <c r="Z45" s="55"/>
      <c r="AA45" s="55">
        <v>48271</v>
      </c>
      <c r="AB45" s="55">
        <v>3004</v>
      </c>
      <c r="AC45" s="73"/>
    </row>
    <row r="46" spans="1:33" s="10" customFormat="1" ht="409.5" x14ac:dyDescent="0.25">
      <c r="A46" s="97">
        <v>4</v>
      </c>
      <c r="B46" s="78" t="s">
        <v>73</v>
      </c>
      <c r="C46" s="99" t="s">
        <v>74</v>
      </c>
      <c r="D46" s="78" t="s">
        <v>75</v>
      </c>
      <c r="E46" s="73" t="s">
        <v>76</v>
      </c>
      <c r="F46" s="133" t="s">
        <v>77</v>
      </c>
      <c r="G46" s="73" t="s">
        <v>78</v>
      </c>
      <c r="H46" s="73" t="s">
        <v>79</v>
      </c>
      <c r="I46" s="134">
        <v>1716.2070000000001</v>
      </c>
      <c r="J46" s="134">
        <v>1716.2070000000001</v>
      </c>
      <c r="K46" s="134">
        <v>1716.2070000000001</v>
      </c>
      <c r="L46" s="135">
        <f>K46-M46</f>
        <v>1201.3470000000002</v>
      </c>
      <c r="M46" s="136">
        <v>514.86</v>
      </c>
      <c r="N46" s="130"/>
      <c r="O46" s="99"/>
      <c r="P46" s="53" t="s">
        <v>64</v>
      </c>
      <c r="Q46" s="137" t="s">
        <v>80</v>
      </c>
      <c r="R46" s="137" t="s">
        <v>81</v>
      </c>
      <c r="S46" s="138" t="s">
        <v>82</v>
      </c>
      <c r="T46" s="54" t="s">
        <v>66</v>
      </c>
      <c r="U46" s="54"/>
      <c r="V46" s="141" t="s">
        <v>83</v>
      </c>
      <c r="W46" s="55" t="s">
        <v>66</v>
      </c>
      <c r="X46" s="55"/>
      <c r="Y46" s="56" t="s">
        <v>66</v>
      </c>
      <c r="Z46" s="55"/>
      <c r="AA46" s="139">
        <v>19553</v>
      </c>
      <c r="AB46" s="134">
        <v>1945</v>
      </c>
      <c r="AC46" s="76" t="s">
        <v>84</v>
      </c>
      <c r="AD46" s="18"/>
      <c r="AE46" s="18"/>
      <c r="AF46" s="18"/>
      <c r="AG46" s="18"/>
    </row>
    <row r="47" spans="1:33" s="161" customFormat="1" x14ac:dyDescent="0.25">
      <c r="A47" s="147"/>
      <c r="B47" s="148" t="s">
        <v>50</v>
      </c>
      <c r="C47" s="149"/>
      <c r="D47" s="150"/>
      <c r="E47" s="151"/>
      <c r="F47" s="151"/>
      <c r="G47" s="159"/>
      <c r="H47" s="159"/>
      <c r="I47" s="153">
        <f>SUM(I43:I46)</f>
        <v>162518.859</v>
      </c>
      <c r="J47" s="153">
        <f t="shared" ref="J47:O47" si="4">SUM(J43:J46)</f>
        <v>161732.25099999999</v>
      </c>
      <c r="K47" s="153">
        <f t="shared" si="4"/>
        <v>158360.58499999999</v>
      </c>
      <c r="L47" s="153">
        <f t="shared" si="4"/>
        <v>149882.54500000001</v>
      </c>
      <c r="M47" s="153">
        <f t="shared" si="4"/>
        <v>8478.0400000000009</v>
      </c>
      <c r="N47" s="153">
        <f t="shared" si="4"/>
        <v>0</v>
      </c>
      <c r="O47" s="153">
        <f t="shared" si="4"/>
        <v>0</v>
      </c>
      <c r="P47" s="156"/>
      <c r="Q47" s="168"/>
      <c r="R47" s="169"/>
      <c r="S47" s="169"/>
      <c r="T47" s="169"/>
      <c r="U47" s="169"/>
      <c r="V47" s="158"/>
      <c r="W47" s="158"/>
      <c r="X47" s="158"/>
      <c r="Y47" s="158"/>
      <c r="Z47" s="158"/>
      <c r="AA47" s="158"/>
      <c r="AB47" s="158"/>
      <c r="AC47" s="29"/>
      <c r="AD47" s="160"/>
      <c r="AE47" s="160"/>
      <c r="AF47" s="160"/>
      <c r="AG47" s="160"/>
    </row>
    <row r="48" spans="1:33" s="10" customFormat="1" x14ac:dyDescent="0.25">
      <c r="A48" s="65"/>
      <c r="B48" s="12"/>
      <c r="C48" s="12"/>
      <c r="D48" s="48"/>
      <c r="E48" s="49"/>
      <c r="F48" s="49"/>
      <c r="G48" s="13"/>
      <c r="H48" s="13"/>
      <c r="I48" s="50"/>
      <c r="J48" s="50"/>
      <c r="K48" s="50"/>
      <c r="L48" s="51"/>
      <c r="M48" s="50"/>
      <c r="N48" s="35"/>
      <c r="O48" s="35"/>
      <c r="P48" s="53"/>
      <c r="Q48" s="56"/>
      <c r="R48" s="57"/>
      <c r="S48" s="57"/>
      <c r="T48" s="57"/>
      <c r="U48" s="57"/>
      <c r="V48" s="55"/>
      <c r="W48" s="55"/>
      <c r="X48" s="55"/>
      <c r="Y48" s="55"/>
      <c r="Z48" s="55"/>
      <c r="AA48" s="55"/>
      <c r="AB48" s="55"/>
      <c r="AC48" s="58"/>
      <c r="AD48" s="18"/>
      <c r="AE48" s="18"/>
      <c r="AF48" s="18"/>
      <c r="AG48" s="18"/>
    </row>
    <row r="49" spans="1:33" s="10" customFormat="1" ht="37.5" x14ac:dyDescent="0.25">
      <c r="A49" s="67">
        <v>4</v>
      </c>
      <c r="B49" s="69" t="s">
        <v>51</v>
      </c>
      <c r="C49" s="12"/>
      <c r="D49" s="48"/>
      <c r="E49" s="49"/>
      <c r="F49" s="49"/>
      <c r="G49" s="13"/>
      <c r="H49" s="13"/>
      <c r="I49" s="50"/>
      <c r="J49" s="50"/>
      <c r="K49" s="50"/>
      <c r="L49" s="51"/>
      <c r="M49" s="50"/>
      <c r="N49" s="35"/>
      <c r="O49" s="35"/>
      <c r="P49" s="53"/>
      <c r="Q49" s="56"/>
      <c r="R49" s="57"/>
      <c r="S49" s="57"/>
      <c r="T49" s="57"/>
      <c r="U49" s="57"/>
      <c r="V49" s="55"/>
      <c r="W49" s="55"/>
      <c r="X49" s="55"/>
      <c r="Y49" s="55"/>
      <c r="Z49" s="55"/>
      <c r="AA49" s="55"/>
      <c r="AB49" s="55"/>
      <c r="AC49" s="58"/>
      <c r="AD49" s="18"/>
      <c r="AE49" s="18"/>
      <c r="AF49" s="18"/>
      <c r="AG49" s="18"/>
    </row>
    <row r="50" spans="1:33" s="10" customFormat="1" ht="141.75" x14ac:dyDescent="0.25">
      <c r="A50" s="97">
        <v>1</v>
      </c>
      <c r="B50" s="98" t="s">
        <v>264</v>
      </c>
      <c r="C50" s="99" t="s">
        <v>265</v>
      </c>
      <c r="D50" s="78" t="s">
        <v>266</v>
      </c>
      <c r="E50" s="73" t="s">
        <v>76</v>
      </c>
      <c r="F50" s="73" t="s">
        <v>267</v>
      </c>
      <c r="G50" s="73" t="s">
        <v>268</v>
      </c>
      <c r="H50" s="73" t="s">
        <v>269</v>
      </c>
      <c r="I50" s="100">
        <v>57814.504000000001</v>
      </c>
      <c r="J50" s="100">
        <v>57814.504000000001</v>
      </c>
      <c r="K50" s="100">
        <v>57814.504000000001</v>
      </c>
      <c r="L50" s="101">
        <v>52033.053599999999</v>
      </c>
      <c r="M50" s="100">
        <v>5781.4503999999997</v>
      </c>
      <c r="N50" s="100"/>
      <c r="O50" s="100"/>
      <c r="P50" s="53" t="s">
        <v>64</v>
      </c>
      <c r="Q50" s="94" t="s">
        <v>273</v>
      </c>
      <c r="R50" s="95" t="s">
        <v>274</v>
      </c>
      <c r="S50" s="90" t="s">
        <v>270</v>
      </c>
      <c r="T50" s="90" t="s">
        <v>66</v>
      </c>
      <c r="U50" s="91" t="s">
        <v>165</v>
      </c>
      <c r="V50" s="92" t="s">
        <v>271</v>
      </c>
      <c r="W50" s="92" t="s">
        <v>66</v>
      </c>
      <c r="X50" s="92" t="s">
        <v>165</v>
      </c>
      <c r="Y50" s="92" t="s">
        <v>66</v>
      </c>
      <c r="Z50" s="92" t="s">
        <v>165</v>
      </c>
      <c r="AA50" s="96">
        <v>149</v>
      </c>
      <c r="AB50" s="96">
        <v>36</v>
      </c>
      <c r="AC50" s="93" t="s">
        <v>272</v>
      </c>
      <c r="AD50" s="18"/>
      <c r="AE50" s="18"/>
      <c r="AF50" s="18"/>
      <c r="AG50" s="18"/>
    </row>
    <row r="51" spans="1:33" s="89" customFormat="1" ht="78.75" x14ac:dyDescent="0.25">
      <c r="A51" s="102">
        <v>2</v>
      </c>
      <c r="B51" s="103" t="s">
        <v>251</v>
      </c>
      <c r="C51" s="104" t="s">
        <v>252</v>
      </c>
      <c r="D51" s="103" t="s">
        <v>253</v>
      </c>
      <c r="E51" s="105" t="s">
        <v>254</v>
      </c>
      <c r="F51" s="105" t="s">
        <v>255</v>
      </c>
      <c r="G51" s="105" t="s">
        <v>256</v>
      </c>
      <c r="H51" s="105" t="s">
        <v>257</v>
      </c>
      <c r="I51" s="106">
        <v>114585.08900000001</v>
      </c>
      <c r="J51" s="106">
        <f>84929.032+956.292</f>
        <v>85885.324000000008</v>
      </c>
      <c r="K51" s="106">
        <v>84929.032000000007</v>
      </c>
      <c r="L51" s="107">
        <v>76436.129000000001</v>
      </c>
      <c r="M51" s="106">
        <v>8492.9032000000007</v>
      </c>
      <c r="N51" s="106">
        <v>0</v>
      </c>
      <c r="O51" s="106">
        <v>0</v>
      </c>
      <c r="P51" s="108" t="s">
        <v>258</v>
      </c>
      <c r="Q51" s="109" t="s">
        <v>259</v>
      </c>
      <c r="R51" s="110" t="s">
        <v>260</v>
      </c>
      <c r="S51" s="111">
        <v>1</v>
      </c>
      <c r="T51" s="110" t="s">
        <v>66</v>
      </c>
      <c r="U51" s="110"/>
      <c r="V51" s="112" t="s">
        <v>261</v>
      </c>
      <c r="W51" s="109" t="s">
        <v>66</v>
      </c>
      <c r="X51" s="112"/>
      <c r="Y51" s="109" t="s">
        <v>66</v>
      </c>
      <c r="Z51" s="112"/>
      <c r="AA51" s="112" t="s">
        <v>262</v>
      </c>
      <c r="AB51" s="112" t="s">
        <v>263</v>
      </c>
      <c r="AC51" s="105"/>
    </row>
    <row r="52" spans="1:33" s="161" customFormat="1" x14ac:dyDescent="0.25">
      <c r="A52" s="147"/>
      <c r="B52" s="148" t="s">
        <v>52</v>
      </c>
      <c r="C52" s="149"/>
      <c r="D52" s="150"/>
      <c r="E52" s="151"/>
      <c r="F52" s="151"/>
      <c r="G52" s="159"/>
      <c r="H52" s="159"/>
      <c r="I52" s="153">
        <f>SUM(I50:I51)</f>
        <v>172399.59299999999</v>
      </c>
      <c r="J52" s="153">
        <f t="shared" ref="J52:O52" si="5">SUM(J50:J51)</f>
        <v>143699.82800000001</v>
      </c>
      <c r="K52" s="153">
        <f t="shared" si="5"/>
        <v>142743.53600000002</v>
      </c>
      <c r="L52" s="153">
        <f t="shared" si="5"/>
        <v>128469.1826</v>
      </c>
      <c r="M52" s="153">
        <f t="shared" si="5"/>
        <v>14274.3536</v>
      </c>
      <c r="N52" s="153">
        <f t="shared" si="5"/>
        <v>0</v>
      </c>
      <c r="O52" s="153">
        <f t="shared" si="5"/>
        <v>0</v>
      </c>
      <c r="P52" s="156"/>
      <c r="Q52" s="168"/>
      <c r="R52" s="169"/>
      <c r="S52" s="169"/>
      <c r="T52" s="169"/>
      <c r="U52" s="169"/>
      <c r="V52" s="158"/>
      <c r="W52" s="158"/>
      <c r="X52" s="158"/>
      <c r="Y52" s="158"/>
      <c r="Z52" s="158"/>
      <c r="AA52" s="158"/>
      <c r="AB52" s="158"/>
      <c r="AC52" s="29"/>
      <c r="AD52" s="160"/>
      <c r="AE52" s="160"/>
      <c r="AF52" s="160"/>
      <c r="AG52" s="160"/>
    </row>
    <row r="53" spans="1:33" s="10" customFormat="1" x14ac:dyDescent="0.25">
      <c r="A53" s="65"/>
      <c r="B53" s="12"/>
      <c r="C53" s="12"/>
      <c r="D53" s="48"/>
      <c r="E53" s="49"/>
      <c r="F53" s="49"/>
      <c r="G53" s="13"/>
      <c r="H53" s="13"/>
      <c r="I53" s="50"/>
      <c r="J53" s="50"/>
      <c r="K53" s="50"/>
      <c r="L53" s="51"/>
      <c r="M53" s="50"/>
      <c r="N53" s="35"/>
      <c r="O53" s="35"/>
      <c r="P53" s="53"/>
      <c r="Q53" s="56"/>
      <c r="R53" s="57"/>
      <c r="S53" s="57"/>
      <c r="T53" s="57"/>
      <c r="U53" s="57"/>
      <c r="V53" s="55"/>
      <c r="W53" s="55"/>
      <c r="X53" s="55"/>
      <c r="Y53" s="55"/>
      <c r="Z53" s="55"/>
      <c r="AA53" s="55"/>
      <c r="AB53" s="55"/>
      <c r="AC53" s="58"/>
      <c r="AD53" s="18"/>
      <c r="AE53" s="18"/>
      <c r="AF53" s="18"/>
      <c r="AG53" s="18"/>
    </row>
    <row r="54" spans="1:33" s="10" customFormat="1" x14ac:dyDescent="0.25">
      <c r="A54" s="65"/>
      <c r="B54" s="12"/>
      <c r="C54" s="12"/>
      <c r="D54" s="48"/>
      <c r="E54" s="49"/>
      <c r="F54" s="49"/>
      <c r="G54" s="13"/>
      <c r="H54" s="13"/>
      <c r="I54" s="50"/>
      <c r="J54" s="50"/>
      <c r="K54" s="50"/>
      <c r="L54" s="51"/>
      <c r="M54" s="50"/>
      <c r="N54" s="35"/>
      <c r="O54" s="35"/>
      <c r="P54" s="53"/>
      <c r="Q54" s="56"/>
      <c r="R54" s="57"/>
      <c r="S54" s="57"/>
      <c r="T54" s="57"/>
      <c r="U54" s="57"/>
      <c r="V54" s="55"/>
      <c r="W54" s="55"/>
      <c r="X54" s="55"/>
      <c r="Y54" s="55"/>
      <c r="Z54" s="55"/>
      <c r="AA54" s="55"/>
      <c r="AB54" s="55"/>
      <c r="AC54" s="58"/>
      <c r="AD54" s="18"/>
      <c r="AE54" s="18"/>
      <c r="AF54" s="18"/>
      <c r="AG54" s="18"/>
    </row>
    <row r="55" spans="1:33" s="10" customFormat="1" ht="40.5" x14ac:dyDescent="0.25">
      <c r="A55" s="65"/>
      <c r="B55" s="63" t="s">
        <v>25</v>
      </c>
      <c r="C55" s="12"/>
      <c r="D55" s="48"/>
      <c r="E55" s="49"/>
      <c r="F55" s="49"/>
      <c r="G55" s="13"/>
      <c r="H55" s="13"/>
      <c r="I55" s="50"/>
      <c r="J55" s="50"/>
      <c r="K55" s="50"/>
      <c r="L55" s="51"/>
      <c r="M55" s="50"/>
      <c r="N55" s="44"/>
      <c r="O55" s="52"/>
      <c r="P55" s="53"/>
      <c r="Q55" s="56"/>
      <c r="R55" s="56"/>
      <c r="S55" s="56"/>
      <c r="T55" s="56"/>
      <c r="U55" s="56"/>
      <c r="V55" s="55"/>
      <c r="W55" s="55"/>
      <c r="X55" s="55"/>
      <c r="Y55" s="55"/>
      <c r="Z55" s="55"/>
      <c r="AA55" s="55"/>
      <c r="AB55" s="55"/>
      <c r="AC55" s="13"/>
      <c r="AD55" s="18"/>
      <c r="AE55" s="18"/>
      <c r="AF55" s="18"/>
      <c r="AG55" s="18"/>
    </row>
    <row r="56" spans="1:33" s="14" customFormat="1" x14ac:dyDescent="0.25">
      <c r="A56" s="65"/>
      <c r="B56" s="12" t="s">
        <v>26</v>
      </c>
      <c r="C56" s="12"/>
      <c r="D56" s="48"/>
      <c r="E56" s="49"/>
      <c r="F56" s="49"/>
      <c r="G56" s="13"/>
      <c r="H56" s="13"/>
      <c r="I56" s="50"/>
      <c r="J56" s="52"/>
      <c r="K56" s="50"/>
      <c r="L56" s="51"/>
      <c r="M56" s="50"/>
      <c r="N56" s="45"/>
      <c r="O56" s="52"/>
      <c r="P56" s="53"/>
      <c r="Q56" s="56"/>
      <c r="R56" s="56"/>
      <c r="S56" s="56"/>
      <c r="T56" s="56"/>
      <c r="U56" s="56"/>
      <c r="V56" s="55"/>
      <c r="W56" s="55"/>
      <c r="X56" s="55"/>
      <c r="Y56" s="55"/>
      <c r="Z56" s="55"/>
      <c r="AA56" s="55"/>
      <c r="AB56" s="55"/>
      <c r="AC56" s="58"/>
      <c r="AD56" s="19"/>
      <c r="AE56" s="19"/>
      <c r="AF56" s="19"/>
      <c r="AG56" s="19"/>
    </row>
    <row r="57" spans="1:33" s="10" customFormat="1" x14ac:dyDescent="0.25">
      <c r="A57" s="65"/>
      <c r="B57" s="12" t="s">
        <v>26</v>
      </c>
      <c r="C57" s="12"/>
      <c r="D57" s="48"/>
      <c r="E57" s="49"/>
      <c r="F57" s="49"/>
      <c r="G57" s="13"/>
      <c r="H57" s="13"/>
      <c r="I57" s="50"/>
      <c r="J57" s="50"/>
      <c r="K57" s="50"/>
      <c r="L57" s="51"/>
      <c r="M57" s="50"/>
      <c r="N57" s="46"/>
      <c r="O57" s="52"/>
      <c r="P57" s="53"/>
      <c r="Q57" s="56"/>
      <c r="R57" s="54"/>
      <c r="S57" s="54"/>
      <c r="T57" s="54"/>
      <c r="U57" s="54"/>
      <c r="V57" s="55"/>
      <c r="W57" s="55"/>
      <c r="X57" s="55"/>
      <c r="Y57" s="55"/>
      <c r="Z57" s="55"/>
      <c r="AA57" s="55"/>
      <c r="AB57" s="55"/>
      <c r="AC57" s="13"/>
      <c r="AD57" s="18"/>
      <c r="AE57" s="18"/>
      <c r="AF57" s="18"/>
      <c r="AG57" s="18"/>
    </row>
    <row r="58" spans="1:33" ht="18.75" x14ac:dyDescent="0.2">
      <c r="A58" s="65"/>
      <c r="B58" s="68" t="s">
        <v>3</v>
      </c>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row>
    <row r="59" spans="1:33" s="26" customFormat="1" ht="20.45" customHeight="1" x14ac:dyDescent="0.35">
      <c r="A59" s="170"/>
      <c r="B59" s="170"/>
      <c r="C59" s="170"/>
      <c r="D59" s="170"/>
      <c r="E59" s="170"/>
      <c r="F59" s="170"/>
      <c r="G59" s="170"/>
      <c r="H59" s="170"/>
      <c r="I59" s="170"/>
      <c r="J59" s="170"/>
      <c r="K59" s="31"/>
      <c r="L59" s="32"/>
      <c r="M59" s="33"/>
      <c r="N59" s="33"/>
      <c r="O59" s="31"/>
      <c r="P59" s="34"/>
      <c r="Q59" s="34"/>
      <c r="R59" s="34"/>
      <c r="S59" s="34"/>
      <c r="T59" s="34"/>
      <c r="U59" s="34"/>
      <c r="V59" s="59"/>
      <c r="W59" s="59"/>
      <c r="X59" s="59"/>
      <c r="Y59" s="59"/>
      <c r="Z59" s="59"/>
      <c r="AA59" s="59"/>
      <c r="AB59" s="59"/>
    </row>
    <row r="60" spans="1:33" x14ac:dyDescent="0.3">
      <c r="L60" s="24"/>
    </row>
    <row r="61" spans="1:33" x14ac:dyDescent="0.3">
      <c r="L61" s="24"/>
    </row>
    <row r="62" spans="1:33" ht="20.45" customHeight="1" x14ac:dyDescent="0.2">
      <c r="A62" s="172"/>
      <c r="B62" s="172"/>
      <c r="C62" s="172"/>
      <c r="D62" s="172"/>
      <c r="L62" s="24"/>
    </row>
    <row r="63" spans="1:33" x14ac:dyDescent="0.3">
      <c r="L63" s="24"/>
    </row>
    <row r="64" spans="1:33" x14ac:dyDescent="0.3">
      <c r="L64" s="24"/>
    </row>
  </sheetData>
  <autoFilter ref="A6:AC6"/>
  <mergeCells count="36">
    <mergeCell ref="A1:AC1"/>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 ref="K3:K5"/>
    <mergeCell ref="Q3:Q5"/>
    <mergeCell ref="R3:R5"/>
    <mergeCell ref="W2:W5"/>
    <mergeCell ref="S2:S5"/>
    <mergeCell ref="T2:T5"/>
    <mergeCell ref="U2:U5"/>
    <mergeCell ref="Y2:Y5"/>
    <mergeCell ref="X3:X5"/>
    <mergeCell ref="Z3:Z5"/>
    <mergeCell ref="AA3:AA5"/>
    <mergeCell ref="AB3:AB5"/>
    <mergeCell ref="A59:J59"/>
    <mergeCell ref="B2:B5"/>
    <mergeCell ref="C2:C5"/>
    <mergeCell ref="A62:D62"/>
    <mergeCell ref="I3:I5"/>
    <mergeCell ref="F2:F5"/>
    <mergeCell ref="J3:J5"/>
    <mergeCell ref="H2:H5"/>
  </mergeCells>
  <printOptions horizontalCentered="1"/>
  <pageMargins left="0" right="0" top="0" bottom="0" header="0" footer="0"/>
  <pageSetup paperSize="9" scale="47"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ФОНД 2023</vt:lpstr>
      <vt:lpstr>'ФОНД 2023'!Заголовки_для_печати</vt:lpstr>
      <vt:lpstr>'ФОНД 2023'!Область_печати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GIZ_admin</cp:lastModifiedBy>
  <cp:lastPrinted>2023-04-27T07:17:47Z</cp:lastPrinted>
  <dcterms:created xsi:type="dcterms:W3CDTF">2020-02-19T16:04:40Z</dcterms:created>
  <dcterms:modified xsi:type="dcterms:W3CDTF">2023-08-13T09:54:08Z</dcterms:modified>
</cp:coreProperties>
</file>