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ДОНЕЦЬКА\"/>
    </mc:Choice>
  </mc:AlternateContent>
  <bookViews>
    <workbookView xWindow="-108" yWindow="-108" windowWidth="23256" windowHeight="12576"/>
  </bookViews>
  <sheets>
    <sheet name="Транспорт" sheetId="10" r:id="rId1"/>
  </sheets>
  <definedNames>
    <definedName name="_xlnm.Print_Area" localSheetId="0">Транспорт!$A$1:$K$41</definedName>
  </definedNames>
  <calcPr calcId="162913"/>
  <fileRecoveryPr autoRecover="0"/>
</workbook>
</file>

<file path=xl/calcChain.xml><?xml version="1.0" encoding="utf-8"?>
<calcChain xmlns="http://schemas.openxmlformats.org/spreadsheetml/2006/main">
  <c r="H9" i="10" l="1"/>
  <c r="F9" i="10" l="1"/>
  <c r="G9" i="10"/>
  <c r="G10" i="10"/>
  <c r="G23" i="10"/>
  <c r="H23" i="10"/>
  <c r="F23" i="10"/>
  <c r="F10" i="10"/>
  <c r="H34" i="10"/>
  <c r="F34" i="10" s="1"/>
  <c r="H33" i="10"/>
  <c r="F33" i="10"/>
  <c r="H32" i="10"/>
  <c r="F32" i="10"/>
  <c r="H31" i="10"/>
  <c r="F31" i="10"/>
  <c r="H30" i="10"/>
  <c r="F30" i="10"/>
  <c r="H29" i="10"/>
  <c r="F29" i="10"/>
  <c r="H28" i="10"/>
  <c r="F28" i="10"/>
  <c r="H27" i="10"/>
  <c r="F27" i="10"/>
  <c r="H26" i="10"/>
  <c r="F26" i="10"/>
  <c r="H25" i="10"/>
  <c r="F25" i="10"/>
  <c r="F24" i="10"/>
  <c r="H24" i="10" s="1"/>
  <c r="H22" i="10" l="1"/>
  <c r="H21" i="10"/>
  <c r="H12" i="10"/>
  <c r="H13" i="10"/>
  <c r="H14" i="10"/>
  <c r="H15" i="10"/>
  <c r="H16" i="10"/>
  <c r="H17" i="10"/>
  <c r="H18" i="10"/>
  <c r="H19" i="10"/>
  <c r="H20" i="10"/>
  <c r="H11" i="10"/>
  <c r="H10" i="10" l="1"/>
</calcChain>
</file>

<file path=xl/sharedStrings.xml><?xml version="1.0" encoding="utf-8"?>
<sst xmlns="http://schemas.openxmlformats.org/spreadsheetml/2006/main" count="164" uniqueCount="86">
  <si>
    <t>№ п/п</t>
  </si>
  <si>
    <t>Найменування</t>
  </si>
  <si>
    <t>Регіон</t>
  </si>
  <si>
    <t>Назва громади</t>
  </si>
  <si>
    <t>Назва населеного пункту</t>
  </si>
  <si>
    <t>Орієнтовна вартість одиниці, тис. грн</t>
  </si>
  <si>
    <t>Кількість одиниць</t>
  </si>
  <si>
    <t>Обсяг фінансування, тис. гривень</t>
  </si>
  <si>
    <t>Соціальна складова проєкту</t>
  </si>
  <si>
    <t xml:space="preserve">Примітка 
</t>
  </si>
  <si>
    <t>у тому числі ВПО</t>
  </si>
  <si>
    <t xml:space="preserve">Закупівля спеціального транспорту для  комунальних підприємств з благоустрою територій (пропозиції подаються Мінінфраструктури) </t>
  </si>
  <si>
    <t>Донецька область, Покровський район</t>
  </si>
  <si>
    <t>1.1.</t>
  </si>
  <si>
    <t>1.2.</t>
  </si>
  <si>
    <t>1.3.</t>
  </si>
  <si>
    <t>1.4.</t>
  </si>
  <si>
    <t>1.5.</t>
  </si>
  <si>
    <t>1.6.</t>
  </si>
  <si>
    <t>1.7.</t>
  </si>
  <si>
    <t>1.8.</t>
  </si>
  <si>
    <t>1.9.</t>
  </si>
  <si>
    <t>1.10.</t>
  </si>
  <si>
    <t>Добропільська міська ТГ</t>
  </si>
  <si>
    <t>Кількість осіб, які користуватимуться послугою</t>
  </si>
  <si>
    <t>1.11.</t>
  </si>
  <si>
    <t>1.12.</t>
  </si>
  <si>
    <t>Для виробничо-технічного використання, в тому числі для здійснення заходів з благоустрою територій. Головний розпорядник коштів - департамент житлово-комунального господарства Донецької облдержадміністрації (обласний бюджет)</t>
  </si>
  <si>
    <t>Придбання каналопромивального автомобіля (на базі FORD) для КП "Компанія "Вода Донбасу"</t>
  </si>
  <si>
    <t>Придбання самоскиду (на базі FORD) для КП "Компанія "Вода Донбасу"</t>
  </si>
  <si>
    <t>Придбання напівпричіпу (трал) для КП "Компанія "Вода Донбасу"</t>
  </si>
  <si>
    <t>Придбання екскаватора-навантажувача JCB 3СХ ( з додатковим обладнанням) або аналогу для КП "Компанія "Вода Донбасу"</t>
  </si>
  <si>
    <t>Придбання універсального екскаватора-навантажувача JCB 4СХ ( з додатковим обладнанням) або аналогу для КП "Компанія "Вода Донбасу"</t>
  </si>
  <si>
    <t>Придбання екскаватора-навантажувача JCB 1CX ( з додатковим обладнанням)  або аналогу для КП "Компанія "Вода Донбасу"</t>
  </si>
  <si>
    <t>Придбання автокрану 25т для КП "Компанія "Вода Донбасу"</t>
  </si>
  <si>
    <t>Придбання автомобіля вахтового для КП "Компанія "Вода Донбасу"</t>
  </si>
  <si>
    <t>Придбання трактора із причепом для КП "Компанія "Вода Донбасу"</t>
  </si>
  <si>
    <t>Придбання бурової установки HANJIN D&amp;B-10D/12D для КП "Компанія "Вода Донбасу"</t>
  </si>
  <si>
    <t>Придбання бурової установки HANJIN D&amp;B 30W для КП "Компанія "Вода Донбасу"</t>
  </si>
  <si>
    <t>Придбання автомобіля з асенізатором (на базі FORD) для КП "Компанія "Вода Донбасу"</t>
  </si>
  <si>
    <t xml:space="preserve">Придбання сміттєвоза з заднім навантаженням для КП "БЛАГОУСТРІЙ" Новодонецької селищної ради </t>
  </si>
  <si>
    <t>Донецька область</t>
  </si>
  <si>
    <t>Новодонецька селищна територіальна громада</t>
  </si>
  <si>
    <t>смт Новодонецьке, с.Іверське, с. Степанівка, с. Спасько-Михайлівка, с. Весела гора, с. Самарське, с. Новоявленка, с. Новоіверське, с. Новопавлівка, с. Самойлівка, с. Курицине, с. Катеринівка, с. Новопетрівка, с. Новосергіївка, с. Шевченко, с. Федорівка, с. Куроїдовка, с. Криниці, с. Шостаківка, с. Новосамарське</t>
  </si>
  <si>
    <t>Для благоустрою, утримання території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</si>
  <si>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вантажного автомобіля самоскид для КП "БЛАГОУСТРІЙ" Новодонецької селищної ради </t>
  </si>
  <si>
    <t>Для благоустрою території громади.Забеспечення доставки гуманітарної допомоги по громаді.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</si>
  <si>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фронтального навантажувача для КП "БЛАГОУСТРІЙ" Новодонецької селищної ради </t>
  </si>
  <si>
    <t xml:space="preserve">Для благоустрою території громади.Забеспечення будівництва захисних споруд обєктів інфраструктури, розбору будівельного сміття, вантаження-розвантаження гуманітарної допомоги по громаді. Гололвний розпорядник коштів Новодонецька селищна військова адміністрація (бюджет Новодонецької селищної територіальної громади) </t>
  </si>
  <si>
    <t xml:space="preserve">Придбання піскорозкидувача (КДМ) для КП "БЛАГОУСТРІЙ" Новодонецької селищної ради </t>
  </si>
  <si>
    <t>Для благоустрою території громади.Забеспечення безпекової ситуації в осіньо-зимовий період по громаді.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</si>
  <si>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трактора з навісним обладнанням (косарка, відвал, лафет) для КП "БЛАГОУСТРІЙ" Новодонецької селищної ради </t>
  </si>
  <si>
    <t>Для благоустрою території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</si>
  <si>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комбінованої каналопромивочної та мулососної машини  для КП "БЛАГОУСТРІЙ" Новодонецької селищної ради </t>
  </si>
  <si>
    <t>Для благоустрою території громади.Забеспечення прочистки  каналізаційних систем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</si>
  <si>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автокрану для КП "БЛАГОУСТРІЙ" Новодонецької селищної ради </t>
  </si>
  <si>
    <t>Для благоустрою території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</si>
  <si>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автогідропідйомника для КП "БЛАГОУСТРІЙ" Новодонецької селищної ради </t>
  </si>
  <si>
    <t xml:space="preserve">Придбання водовозу автоцестерни для КП "БЛАГОУСТРІЙ" Новодонецької селищної ради </t>
  </si>
  <si>
    <t xml:space="preserve">Придбання екскаватор-навантажувача  для КП "БЛАГОУСТРІЙ" Новодонецької селищної ради </t>
  </si>
  <si>
    <t>Для благоустрою території громади.Забеспечення землерийних робіт, розрівнювання грунту, планування територій у населених пунктах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</si>
  <si>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Придбання грейдера для КП "БЛАГОУСТРІЙ" Новодонецької селищної ради </t>
  </si>
  <si>
    <t>Для благоустрою території громади. Забеспечення вирівнювання дороги по населеним пунктам громади. Гололвний розпорядник коштів Новодонецька селищна військова адміністрація (бюджет Новодонецької селищної територіальної громади)</t>
  </si>
  <si>
    <t xml:space="preserve">Закупівля спеціального транспорту для  комунального підприємства "БЛАГОУСТРІЙ" Новодонецької селищної ради </t>
  </si>
  <si>
    <t>Закупівля спеціального транспорту для  комунального підприємства "Компанія "Вода Донбасу", а саме:</t>
  </si>
  <si>
    <t>м. Добропілля</t>
  </si>
  <si>
    <t>Перелік транспортних засобів, що пропонується придбати за рахунок коштів 
Фонду ліквідації наслідків збройної агресії  по Донецькій області</t>
  </si>
  <si>
    <t>Додаток до листа облдержадміністрації 
від ____________ № ______________</t>
  </si>
  <si>
    <t>Форма 2</t>
  </si>
  <si>
    <t>Перший заступник голови облдержадміністрації</t>
  </si>
  <si>
    <t>Ігор МОРОЗ</t>
  </si>
  <si>
    <t>2.1.</t>
  </si>
  <si>
    <t>2.2.</t>
  </si>
  <si>
    <t>2.3.</t>
  </si>
  <si>
    <t>2.4.</t>
  </si>
  <si>
    <t>2.5.</t>
  </si>
  <si>
    <t>2.6.</t>
  </si>
  <si>
    <t>2.7.</t>
  </si>
  <si>
    <t>2.8.</t>
  </si>
  <si>
    <t>2.9.</t>
  </si>
  <si>
    <t>2.10.</t>
  </si>
  <si>
    <t>2.11.</t>
  </si>
  <si>
    <t>Оксана Головко (068) 538-39-46
Сергій Гончаренко (066) 111 35 31</t>
  </si>
  <si>
    <t>Добропільська МТГ</t>
  </si>
  <si>
    <t>Для забезпеченню водою мешканців Добропільської ТГ та благоустрію міста (утримання міста у належному санітарному стані). Головний розпорядник коштів - Добропільська міська військова адміністрація (бюджет Добропільської міської територіальної громади).</t>
  </si>
  <si>
    <t xml:space="preserve">Придбання водовозу (автоцистерна) для КП «Добропільський міський транспорт»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</si>
</sst>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Cyr"/>
      <charset val="204"/>
    </font>
    <font>
      <b/>
      <sz val="16"/>
      <name val="Times New Roman"/>
      <family val="1"/>
      <charset val="204"/>
    </font>
    <font>
      <sz val="10"/>
      <name val="Times New Roman"/>
      <family val="1"/>
      <charset val="204"/>
    </font>
    <font>
      <b/>
      <i/>
      <sz val="10"/>
      <color indexed="8"/>
      <name val="Times New Roman"/>
      <family val="1"/>
      <charset val="204"/>
    </font>
    <font>
      <b/>
      <sz val="10"/>
      <name val="Times New Roman"/>
      <family val="1"/>
      <charset val="204"/>
    </font>
    <font>
      <sz val="10"/>
      <name val="Arial Cyr"/>
      <charset val="204"/>
    </font>
    <font>
      <b/>
      <sz val="11"/>
      <color indexed="8"/>
      <name val="Times New Roman"/>
      <family val="1"/>
      <charset val="204"/>
    </font>
    <font>
      <b/>
      <sz val="12"/>
      <name val="Times New Roman"/>
      <family val="1"/>
      <charset val="204"/>
    </font>
    <font>
      <sz val="9"/>
      <name val="Times New Roman"/>
      <family val="1"/>
      <charset val="204"/>
    </font>
    <font>
      <sz val="12"/>
      <color theme="1"/>
      <name val="Times New Roman"/>
      <family val="1"/>
      <charset val="204"/>
    </font>
    <font>
      <b/>
      <sz val="8"/>
      <name val="Times New Roman"/>
      <family val="1"/>
      <charset val="204"/>
    </font>
    <font>
      <sz val="10"/>
      <color rgb="FF333333"/>
      <name val="Times New Roman"/>
      <family val="1"/>
      <charset val="204"/>
    </font>
    <font>
      <b/>
      <i/>
      <sz val="12"/>
      <color indexed="8"/>
      <name val="Times New Roman"/>
      <family val="1"/>
      <charset val="204"/>
    </font>
    <font>
      <b/>
      <sz val="11"/>
      <name val="Times New Roman"/>
      <family val="1"/>
      <charset val="204"/>
    </font>
    <font>
      <b/>
      <i/>
      <sz val="11"/>
      <color indexed="8"/>
      <name val="Times New Roman"/>
      <family val="1"/>
      <charset val="204"/>
    </font>
    <font>
      <sz val="12"/>
      <color rgb="FF000000"/>
      <name val="Times New Roman"/>
      <family val="1"/>
      <charset val="204"/>
    </font>
    <font>
      <b/>
      <i/>
      <sz val="12"/>
      <name val="Times New Roman"/>
      <family val="1"/>
      <charset val="204"/>
    </font>
    <font>
      <b/>
      <i/>
      <sz val="11"/>
      <name val="Times New Roman"/>
      <family val="1"/>
      <charset val="204"/>
    </font>
    <font>
      <b/>
      <i/>
      <sz val="10"/>
      <name val="Times New Roman"/>
      <family val="1"/>
      <charset val="204"/>
    </font>
    <font>
      <i/>
      <sz val="12"/>
      <name val="Times New Roman"/>
      <family val="1"/>
      <charset val="204"/>
    </font>
    <font>
      <sz val="13.5"/>
      <name val="Times New Roman"/>
      <family val="1"/>
      <charset val="204"/>
    </font>
    <font>
      <sz val="16"/>
      <name val="Times New Roman"/>
      <family val="1"/>
      <charset val="204"/>
    </font>
    <font>
      <sz val="16"/>
      <color rgb="FF000000"/>
      <name val="Times New Roman"/>
      <family val="1"/>
      <charset val="204"/>
    </font>
    <font>
      <sz val="16"/>
      <name val="Arial Cyr"/>
      <charset val="204"/>
    </font>
    <font>
      <sz val="16"/>
      <color rgb="FF000000"/>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s>
  <cellStyleXfs count="3">
    <xf numFmtId="0" fontId="0" fillId="0" borderId="0"/>
    <xf numFmtId="0" fontId="5" fillId="0" borderId="0"/>
    <xf numFmtId="0" fontId="5" fillId="0" borderId="0"/>
  </cellStyleXfs>
  <cellXfs count="71">
    <xf numFmtId="0" fontId="0" fillId="0" borderId="0" xfId="0"/>
    <xf numFmtId="0" fontId="4" fillId="0" borderId="1" xfId="0" applyFont="1" applyBorder="1" applyAlignment="1">
      <alignment horizontal="center" vertical="center" wrapText="1"/>
    </xf>
    <xf numFmtId="0" fontId="7" fillId="0" borderId="2" xfId="0" applyFont="1" applyBorder="1" applyAlignment="1">
      <alignment horizontal="left" vertical="center" wrapText="1"/>
    </xf>
    <xf numFmtId="0" fontId="2" fillId="0" borderId="2" xfId="0" applyFont="1" applyBorder="1" applyAlignment="1">
      <alignment horizontal="center" vertical="center" wrapText="1"/>
    </xf>
    <xf numFmtId="0" fontId="6" fillId="0" borderId="1" xfId="0" applyFont="1" applyBorder="1" applyAlignment="1">
      <alignment horizontal="center" vertical="center" wrapText="1"/>
    </xf>
    <xf numFmtId="0" fontId="9" fillId="0" borderId="0" xfId="0" applyFont="1" applyAlignment="1">
      <alignment horizontal="left" vertical="center" wrapText="1"/>
    </xf>
    <xf numFmtId="0" fontId="2" fillId="0" borderId="0" xfId="0" applyFont="1" applyAlignment="1">
      <alignment horizontal="center" vertical="center"/>
    </xf>
    <xf numFmtId="3"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2" fillId="0" borderId="0" xfId="0" applyFont="1" applyAlignment="1">
      <alignment vertical="center"/>
    </xf>
    <xf numFmtId="0" fontId="10" fillId="0" borderId="0" xfId="0" applyFont="1" applyAlignment="1">
      <alignment vertical="center"/>
    </xf>
    <xf numFmtId="0" fontId="4" fillId="0" borderId="0" xfId="0" applyFont="1" applyAlignment="1">
      <alignment horizontal="center" vertical="center"/>
    </xf>
    <xf numFmtId="3" fontId="7" fillId="0" borderId="2" xfId="0" applyNumberFormat="1" applyFont="1" applyBorder="1" applyAlignment="1">
      <alignment horizontal="center" vertical="center" wrapText="1"/>
    </xf>
    <xf numFmtId="0" fontId="12" fillId="0" borderId="0" xfId="0" applyFont="1" applyAlignment="1">
      <alignment horizontal="center" vertical="center" wrapText="1"/>
    </xf>
    <xf numFmtId="0" fontId="7" fillId="0" borderId="0" xfId="0" applyFont="1" applyAlignment="1">
      <alignment horizontal="center" vertical="center"/>
    </xf>
    <xf numFmtId="3" fontId="13" fillId="0" borderId="2" xfId="0" applyNumberFormat="1" applyFont="1" applyBorder="1" applyAlignment="1">
      <alignment horizontal="center" vertical="center" wrapText="1"/>
    </xf>
    <xf numFmtId="0" fontId="14" fillId="0" borderId="0" xfId="0" applyFont="1" applyAlignment="1">
      <alignment horizontal="center" vertical="center" wrapText="1"/>
    </xf>
    <xf numFmtId="0" fontId="11" fillId="0" borderId="2" xfId="0" applyFont="1" applyBorder="1" applyAlignment="1">
      <alignment horizontal="center" vertical="center" wrapText="1"/>
    </xf>
    <xf numFmtId="3" fontId="2" fillId="0" borderId="2" xfId="0" applyNumberFormat="1" applyFont="1" applyBorder="1" applyAlignment="1">
      <alignment horizontal="center" vertical="center"/>
    </xf>
    <xf numFmtId="0" fontId="15" fillId="0" borderId="0" xfId="0" applyFont="1" applyAlignment="1">
      <alignment horizontal="center" vertical="center" wrapText="1"/>
    </xf>
    <xf numFmtId="0" fontId="0" fillId="0" borderId="0" xfId="0" applyAlignment="1">
      <alignment horizontal="center" vertical="center" wrapText="1"/>
    </xf>
    <xf numFmtId="0" fontId="16" fillId="0" borderId="2" xfId="0" applyFont="1" applyBorder="1" applyAlignment="1">
      <alignment horizontal="center" vertical="center" wrapText="1"/>
    </xf>
    <xf numFmtId="0" fontId="16" fillId="0" borderId="2" xfId="0" applyFont="1" applyBorder="1" applyAlignment="1">
      <alignment horizontal="left" vertical="center" wrapText="1"/>
    </xf>
    <xf numFmtId="3" fontId="17" fillId="0" borderId="2"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3"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7" fillId="0" borderId="0" xfId="0" applyFont="1" applyAlignment="1">
      <alignment horizontal="center" vertical="center"/>
    </xf>
    <xf numFmtId="0" fontId="19" fillId="0" borderId="0" xfId="0" applyFont="1" applyAlignment="1">
      <alignment vertical="center"/>
    </xf>
    <xf numFmtId="0" fontId="20" fillId="0" borderId="0" xfId="0" applyFont="1" applyAlignment="1">
      <alignment wrapText="1"/>
    </xf>
    <xf numFmtId="0" fontId="21" fillId="0" borderId="0" xfId="0" applyFont="1" applyAlignment="1">
      <alignment horizontal="center" vertical="center"/>
    </xf>
    <xf numFmtId="0" fontId="23" fillId="0" borderId="0" xfId="0" applyFont="1"/>
    <xf numFmtId="0" fontId="24" fillId="0" borderId="16" xfId="0" applyFont="1" applyBorder="1"/>
    <xf numFmtId="0" fontId="21" fillId="0" borderId="0" xfId="0" applyFont="1" applyAlignment="1">
      <alignment vertical="center"/>
    </xf>
    <xf numFmtId="4" fontId="2" fillId="0" borderId="0" xfId="0" applyNumberFormat="1" applyFont="1" applyAlignment="1">
      <alignment vertical="center"/>
    </xf>
    <xf numFmtId="4" fontId="7" fillId="0" borderId="2" xfId="0" applyNumberFormat="1" applyFont="1" applyBorder="1" applyAlignment="1">
      <alignment horizontal="center" vertical="center" wrapText="1"/>
    </xf>
    <xf numFmtId="4" fontId="18"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16" fillId="0" borderId="2" xfId="0" applyNumberFormat="1" applyFont="1" applyBorder="1" applyAlignment="1">
      <alignment horizontal="center" vertical="center" wrapText="1"/>
    </xf>
    <xf numFmtId="4" fontId="17"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xf>
    <xf numFmtId="4" fontId="24" fillId="0" borderId="0" xfId="0" applyNumberFormat="1" applyFont="1" applyAlignment="1">
      <alignment horizontal="center"/>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0" fontId="22" fillId="0" borderId="0" xfId="0" applyFont="1" applyAlignment="1">
      <alignment horizontal="justify" vertical="center"/>
    </xf>
    <xf numFmtId="0" fontId="23" fillId="0" borderId="0" xfId="0" applyFont="1"/>
    <xf numFmtId="0" fontId="15" fillId="0" borderId="0" xfId="0" applyFont="1" applyAlignment="1">
      <alignment horizontal="left" vertical="center" wrapText="1"/>
    </xf>
    <xf numFmtId="0" fontId="0" fillId="0" borderId="0" xfId="0" applyAlignment="1">
      <alignment horizontal="left" vertical="center" wrapText="1"/>
    </xf>
    <xf numFmtId="0" fontId="1"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8" fillId="0" borderId="13"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25" fillId="0" borderId="2" xfId="0" applyFont="1" applyBorder="1" applyAlignment="1">
      <alignment horizontal="center" vertical="center" wrapText="1"/>
    </xf>
    <xf numFmtId="0" fontId="15" fillId="0" borderId="2" xfId="0" applyFont="1" applyBorder="1" applyAlignment="1">
      <alignment vertical="center" wrapText="1"/>
    </xf>
    <xf numFmtId="0" fontId="25" fillId="2" borderId="2" xfId="0" applyFont="1" applyFill="1" applyBorder="1" applyAlignment="1">
      <alignment horizontal="center" vertical="center" wrapText="1"/>
    </xf>
    <xf numFmtId="2" fontId="25" fillId="2" borderId="2" xfId="0" applyNumberFormat="1" applyFont="1" applyFill="1" applyBorder="1" applyAlignment="1">
      <alignment horizontal="center" vertical="center" wrapText="1"/>
    </xf>
  </cellXfs>
  <cellStyles count="3">
    <cellStyle name="Звичайний" xfId="0" builtinId="0"/>
    <cellStyle name="Звичайний 4" xfId="1"/>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tabSelected="1" view="pageBreakPreview" zoomScale="70" zoomScaleNormal="60" zoomScaleSheetLayoutView="70" workbookViewId="0">
      <selection activeCell="E34" sqref="E34"/>
    </sheetView>
  </sheetViews>
  <sheetFormatPr defaultColWidth="9.109375" defaultRowHeight="13.2" x14ac:dyDescent="0.25"/>
  <cols>
    <col min="1" max="1" width="5.6640625" style="6" customWidth="1"/>
    <col min="2" max="2" width="43" style="10" customWidth="1"/>
    <col min="3" max="3" width="16.44140625" style="10" customWidth="1"/>
    <col min="4" max="4" width="14.88671875" style="10" customWidth="1"/>
    <col min="5" max="5" width="27" style="10" customWidth="1"/>
    <col min="6" max="6" width="13.44140625" style="36" customWidth="1"/>
    <col min="7" max="7" width="10.5546875" style="10" customWidth="1"/>
    <col min="8" max="8" width="14.6640625" style="36" customWidth="1"/>
    <col min="9" max="9" width="16.33203125" style="10" customWidth="1"/>
    <col min="10" max="10" width="10.33203125" style="10" customWidth="1"/>
    <col min="11" max="11" width="36.6640625" style="10" customWidth="1"/>
    <col min="12" max="12" width="13.33203125" style="10" customWidth="1"/>
    <col min="13" max="13" width="11.5546875" style="10" customWidth="1"/>
    <col min="14" max="14" width="13.88671875" style="10" customWidth="1"/>
    <col min="15" max="15" width="9.88671875" style="10" bestFit="1" customWidth="1"/>
    <col min="16" max="16384" width="9.109375" style="10"/>
  </cols>
  <sheetData>
    <row r="1" spans="1:16" ht="80.25" customHeight="1" x14ac:dyDescent="0.25">
      <c r="J1" s="52" t="s">
        <v>67</v>
      </c>
      <c r="K1" s="53"/>
      <c r="L1" s="5"/>
      <c r="M1" s="5"/>
      <c r="N1" s="5"/>
      <c r="O1" s="5"/>
      <c r="P1" s="5"/>
    </row>
    <row r="2" spans="1:16" ht="15.6" x14ac:dyDescent="0.25">
      <c r="J2" s="5"/>
      <c r="K2" s="20" t="s">
        <v>68</v>
      </c>
      <c r="L2" s="21"/>
      <c r="M2" s="5"/>
      <c r="N2" s="5"/>
      <c r="O2" s="5"/>
      <c r="P2" s="5"/>
    </row>
    <row r="3" spans="1:16" ht="60" customHeight="1" thickBot="1" x14ac:dyDescent="0.3">
      <c r="A3" s="54" t="s">
        <v>66</v>
      </c>
      <c r="B3" s="54"/>
      <c r="C3" s="54"/>
      <c r="D3" s="54"/>
      <c r="E3" s="54"/>
      <c r="F3" s="54"/>
      <c r="G3" s="54"/>
      <c r="H3" s="54"/>
      <c r="I3" s="54"/>
      <c r="J3" s="54"/>
      <c r="K3" s="54"/>
    </row>
    <row r="4" spans="1:16" s="11" customFormat="1" x14ac:dyDescent="0.25">
      <c r="A4" s="59" t="s">
        <v>0</v>
      </c>
      <c r="B4" s="44" t="s">
        <v>1</v>
      </c>
      <c r="C4" s="44" t="s">
        <v>2</v>
      </c>
      <c r="D4" s="44" t="s">
        <v>3</v>
      </c>
      <c r="E4" s="44" t="s">
        <v>4</v>
      </c>
      <c r="F4" s="47" t="s">
        <v>5</v>
      </c>
      <c r="G4" s="44" t="s">
        <v>6</v>
      </c>
      <c r="H4" s="47" t="s">
        <v>7</v>
      </c>
      <c r="I4" s="62" t="s">
        <v>8</v>
      </c>
      <c r="J4" s="63"/>
      <c r="K4" s="56" t="s">
        <v>9</v>
      </c>
    </row>
    <row r="5" spans="1:16" s="11" customFormat="1" ht="10.199999999999999" x14ac:dyDescent="0.25">
      <c r="A5" s="60"/>
      <c r="B5" s="45"/>
      <c r="C5" s="45"/>
      <c r="D5" s="45"/>
      <c r="E5" s="45"/>
      <c r="F5" s="48"/>
      <c r="G5" s="45"/>
      <c r="H5" s="48"/>
      <c r="I5" s="64" t="s">
        <v>24</v>
      </c>
      <c r="J5" s="64" t="s">
        <v>10</v>
      </c>
      <c r="K5" s="57"/>
    </row>
    <row r="6" spans="1:16" s="11" customFormat="1" ht="10.199999999999999" x14ac:dyDescent="0.25">
      <c r="A6" s="60"/>
      <c r="B6" s="45"/>
      <c r="C6" s="45"/>
      <c r="D6" s="45"/>
      <c r="E6" s="45"/>
      <c r="F6" s="48"/>
      <c r="G6" s="45"/>
      <c r="H6" s="48"/>
      <c r="I6" s="65"/>
      <c r="J6" s="65"/>
      <c r="K6" s="57"/>
    </row>
    <row r="7" spans="1:16" s="11" customFormat="1" ht="22.5" customHeight="1" thickBot="1" x14ac:dyDescent="0.3">
      <c r="A7" s="61"/>
      <c r="B7" s="46"/>
      <c r="C7" s="46"/>
      <c r="D7" s="46"/>
      <c r="E7" s="46"/>
      <c r="F7" s="49"/>
      <c r="G7" s="46"/>
      <c r="H7" s="49"/>
      <c r="I7" s="66"/>
      <c r="J7" s="66"/>
      <c r="K7" s="58"/>
      <c r="L7" s="55"/>
      <c r="M7" s="55"/>
    </row>
    <row r="8" spans="1:16" s="12" customFormat="1" ht="13.8" x14ac:dyDescent="0.25">
      <c r="A8" s="1">
        <v>1</v>
      </c>
      <c r="B8" s="4">
        <v>2</v>
      </c>
      <c r="C8" s="1">
        <v>3</v>
      </c>
      <c r="D8" s="4">
        <v>4</v>
      </c>
      <c r="E8" s="1">
        <v>5</v>
      </c>
      <c r="F8" s="1">
        <v>6</v>
      </c>
      <c r="G8" s="1">
        <v>7</v>
      </c>
      <c r="H8" s="1">
        <v>8</v>
      </c>
      <c r="I8" s="4"/>
      <c r="J8" s="4"/>
      <c r="K8" s="1">
        <v>9</v>
      </c>
      <c r="L8" s="55"/>
      <c r="M8" s="55"/>
    </row>
    <row r="9" spans="1:16" s="15" customFormat="1" ht="62.4" x14ac:dyDescent="0.25">
      <c r="A9" s="9"/>
      <c r="B9" s="2" t="s">
        <v>11</v>
      </c>
      <c r="C9" s="9"/>
      <c r="D9" s="9"/>
      <c r="E9" s="9"/>
      <c r="F9" s="37">
        <f t="shared" ref="F9:G9" si="0">F10+F23</f>
        <v>137918.85923500001</v>
      </c>
      <c r="G9" s="16">
        <f t="shared" si="0"/>
        <v>73</v>
      </c>
      <c r="H9" s="37">
        <f>H10+H23+H35</f>
        <v>392074.759235</v>
      </c>
      <c r="I9" s="13"/>
      <c r="J9" s="13"/>
      <c r="K9" s="9"/>
      <c r="L9" s="14"/>
      <c r="M9" s="14"/>
    </row>
    <row r="10" spans="1:16" s="29" customFormat="1" ht="48.6" x14ac:dyDescent="0.25">
      <c r="A10" s="22">
        <v>1</v>
      </c>
      <c r="B10" s="23" t="s">
        <v>64</v>
      </c>
      <c r="C10" s="26"/>
      <c r="D10" s="26"/>
      <c r="E10" s="26"/>
      <c r="F10" s="41">
        <f>SUM(F11:F22)</f>
        <v>84286.35</v>
      </c>
      <c r="G10" s="24">
        <f>SUM(G11:G22)</f>
        <v>61</v>
      </c>
      <c r="H10" s="38">
        <f>SUM(H11:H22)</f>
        <v>330212.25</v>
      </c>
      <c r="I10" s="27"/>
      <c r="J10" s="27"/>
      <c r="K10" s="28"/>
      <c r="L10" s="17"/>
      <c r="M10" s="17"/>
    </row>
    <row r="11" spans="1:16" ht="90.75" customHeight="1" x14ac:dyDescent="0.25">
      <c r="A11" s="8" t="s">
        <v>13</v>
      </c>
      <c r="B11" s="3" t="s">
        <v>39</v>
      </c>
      <c r="C11" s="3" t="s">
        <v>12</v>
      </c>
      <c r="D11" s="3" t="s">
        <v>23</v>
      </c>
      <c r="E11" s="3" t="s">
        <v>65</v>
      </c>
      <c r="F11" s="39">
        <v>5140.5600000000004</v>
      </c>
      <c r="G11" s="7">
        <v>8</v>
      </c>
      <c r="H11" s="39">
        <f>G11*F11</f>
        <v>41124.480000000003</v>
      </c>
      <c r="I11" s="7">
        <v>600000</v>
      </c>
      <c r="J11" s="7">
        <v>75000</v>
      </c>
      <c r="K11" s="3" t="s">
        <v>27</v>
      </c>
    </row>
    <row r="12" spans="1:16" ht="79.2" x14ac:dyDescent="0.25">
      <c r="A12" s="8" t="s">
        <v>14</v>
      </c>
      <c r="B12" s="18" t="s">
        <v>28</v>
      </c>
      <c r="C12" s="3" t="s">
        <v>12</v>
      </c>
      <c r="D12" s="3" t="s">
        <v>23</v>
      </c>
      <c r="E12" s="3" t="s">
        <v>65</v>
      </c>
      <c r="F12" s="39">
        <v>6016.44</v>
      </c>
      <c r="G12" s="7">
        <v>8</v>
      </c>
      <c r="H12" s="39">
        <f t="shared" ref="H12:H20" si="1">G12*F12</f>
        <v>48131.519999999997</v>
      </c>
      <c r="I12" s="7">
        <v>600000</v>
      </c>
      <c r="J12" s="7">
        <v>75000</v>
      </c>
      <c r="K12" s="3" t="s">
        <v>27</v>
      </c>
    </row>
    <row r="13" spans="1:16" ht="79.2" x14ac:dyDescent="0.25">
      <c r="A13" s="8" t="s">
        <v>15</v>
      </c>
      <c r="B13" s="18" t="s">
        <v>29</v>
      </c>
      <c r="C13" s="3" t="s">
        <v>12</v>
      </c>
      <c r="D13" s="3" t="s">
        <v>23</v>
      </c>
      <c r="E13" s="3" t="s">
        <v>65</v>
      </c>
      <c r="F13" s="39">
        <v>6238</v>
      </c>
      <c r="G13" s="7">
        <v>4</v>
      </c>
      <c r="H13" s="39">
        <f t="shared" si="1"/>
        <v>24952</v>
      </c>
      <c r="I13" s="7">
        <v>600000</v>
      </c>
      <c r="J13" s="7">
        <v>75000</v>
      </c>
      <c r="K13" s="3" t="s">
        <v>27</v>
      </c>
    </row>
    <row r="14" spans="1:16" ht="79.2" x14ac:dyDescent="0.25">
      <c r="A14" s="8" t="s">
        <v>16</v>
      </c>
      <c r="B14" s="18" t="s">
        <v>30</v>
      </c>
      <c r="C14" s="3" t="s">
        <v>12</v>
      </c>
      <c r="D14" s="3" t="s">
        <v>23</v>
      </c>
      <c r="E14" s="3" t="s">
        <v>65</v>
      </c>
      <c r="F14" s="39">
        <v>3140.25</v>
      </c>
      <c r="G14" s="7">
        <v>3</v>
      </c>
      <c r="H14" s="39">
        <f t="shared" si="1"/>
        <v>9420.75</v>
      </c>
      <c r="I14" s="7">
        <v>600000</v>
      </c>
      <c r="J14" s="7">
        <v>75000</v>
      </c>
      <c r="K14" s="3" t="s">
        <v>27</v>
      </c>
    </row>
    <row r="15" spans="1:16" ht="79.2" x14ac:dyDescent="0.25">
      <c r="A15" s="8" t="s">
        <v>17</v>
      </c>
      <c r="B15" s="18" t="s">
        <v>31</v>
      </c>
      <c r="C15" s="3" t="s">
        <v>12</v>
      </c>
      <c r="D15" s="3" t="s">
        <v>23</v>
      </c>
      <c r="E15" s="3" t="s">
        <v>65</v>
      </c>
      <c r="F15" s="39">
        <v>4325.8100000000004</v>
      </c>
      <c r="G15" s="7">
        <v>8</v>
      </c>
      <c r="H15" s="39">
        <f t="shared" si="1"/>
        <v>34606.480000000003</v>
      </c>
      <c r="I15" s="7">
        <v>600000</v>
      </c>
      <c r="J15" s="7">
        <v>75000</v>
      </c>
      <c r="K15" s="3" t="s">
        <v>27</v>
      </c>
    </row>
    <row r="16" spans="1:16" ht="79.2" x14ac:dyDescent="0.25">
      <c r="A16" s="8" t="s">
        <v>18</v>
      </c>
      <c r="B16" s="18" t="s">
        <v>32</v>
      </c>
      <c r="C16" s="3" t="s">
        <v>12</v>
      </c>
      <c r="D16" s="3" t="s">
        <v>23</v>
      </c>
      <c r="E16" s="3" t="s">
        <v>65</v>
      </c>
      <c r="F16" s="39">
        <v>4946.12</v>
      </c>
      <c r="G16" s="7">
        <v>3</v>
      </c>
      <c r="H16" s="39">
        <f t="shared" si="1"/>
        <v>14838.36</v>
      </c>
      <c r="I16" s="7">
        <v>600000</v>
      </c>
      <c r="J16" s="7">
        <v>75000</v>
      </c>
      <c r="K16" s="3" t="s">
        <v>27</v>
      </c>
    </row>
    <row r="17" spans="1:11" ht="79.2" x14ac:dyDescent="0.25">
      <c r="A17" s="8" t="s">
        <v>19</v>
      </c>
      <c r="B17" s="18" t="s">
        <v>33</v>
      </c>
      <c r="C17" s="3" t="s">
        <v>12</v>
      </c>
      <c r="D17" s="3" t="s">
        <v>23</v>
      </c>
      <c r="E17" s="3" t="s">
        <v>65</v>
      </c>
      <c r="F17" s="39">
        <v>3281.48</v>
      </c>
      <c r="G17" s="7">
        <v>2</v>
      </c>
      <c r="H17" s="39">
        <f t="shared" si="1"/>
        <v>6562.96</v>
      </c>
      <c r="I17" s="7">
        <v>600000</v>
      </c>
      <c r="J17" s="7">
        <v>75000</v>
      </c>
      <c r="K17" s="3" t="s">
        <v>27</v>
      </c>
    </row>
    <row r="18" spans="1:11" ht="79.2" x14ac:dyDescent="0.25">
      <c r="A18" s="8" t="s">
        <v>20</v>
      </c>
      <c r="B18" s="18" t="s">
        <v>34</v>
      </c>
      <c r="C18" s="3" t="s">
        <v>12</v>
      </c>
      <c r="D18" s="3" t="s">
        <v>23</v>
      </c>
      <c r="E18" s="3" t="s">
        <v>65</v>
      </c>
      <c r="F18" s="39">
        <v>8767.2999999999993</v>
      </c>
      <c r="G18" s="7">
        <v>8</v>
      </c>
      <c r="H18" s="39">
        <f t="shared" si="1"/>
        <v>70138.399999999994</v>
      </c>
      <c r="I18" s="7">
        <v>600000</v>
      </c>
      <c r="J18" s="7">
        <v>75000</v>
      </c>
      <c r="K18" s="3" t="s">
        <v>27</v>
      </c>
    </row>
    <row r="19" spans="1:11" ht="79.2" x14ac:dyDescent="0.25">
      <c r="A19" s="8" t="s">
        <v>21</v>
      </c>
      <c r="B19" s="18" t="s">
        <v>35</v>
      </c>
      <c r="C19" s="3" t="s">
        <v>12</v>
      </c>
      <c r="D19" s="3" t="s">
        <v>23</v>
      </c>
      <c r="E19" s="3" t="s">
        <v>65</v>
      </c>
      <c r="F19" s="39">
        <v>3533.07</v>
      </c>
      <c r="G19" s="7">
        <v>10</v>
      </c>
      <c r="H19" s="39">
        <f t="shared" si="1"/>
        <v>35330.700000000004</v>
      </c>
      <c r="I19" s="7">
        <v>600000</v>
      </c>
      <c r="J19" s="7">
        <v>75000</v>
      </c>
      <c r="K19" s="3" t="s">
        <v>27</v>
      </c>
    </row>
    <row r="20" spans="1:11" ht="79.2" x14ac:dyDescent="0.25">
      <c r="A20" s="8" t="s">
        <v>22</v>
      </c>
      <c r="B20" s="18" t="s">
        <v>36</v>
      </c>
      <c r="C20" s="3" t="s">
        <v>12</v>
      </c>
      <c r="D20" s="3" t="s">
        <v>23</v>
      </c>
      <c r="E20" s="3" t="s">
        <v>65</v>
      </c>
      <c r="F20" s="39">
        <v>1552.32</v>
      </c>
      <c r="G20" s="7">
        <v>5</v>
      </c>
      <c r="H20" s="39">
        <f t="shared" si="1"/>
        <v>7761.5999999999995</v>
      </c>
      <c r="I20" s="7">
        <v>600000</v>
      </c>
      <c r="J20" s="7">
        <v>75000</v>
      </c>
      <c r="K20" s="3" t="s">
        <v>27</v>
      </c>
    </row>
    <row r="21" spans="1:11" ht="79.2" x14ac:dyDescent="0.25">
      <c r="A21" s="8" t="s">
        <v>25</v>
      </c>
      <c r="B21" s="18" t="s">
        <v>37</v>
      </c>
      <c r="C21" s="3" t="s">
        <v>12</v>
      </c>
      <c r="D21" s="3" t="s">
        <v>23</v>
      </c>
      <c r="E21" s="3" t="s">
        <v>65</v>
      </c>
      <c r="F21" s="39">
        <v>13475</v>
      </c>
      <c r="G21" s="7">
        <v>1</v>
      </c>
      <c r="H21" s="39">
        <f t="shared" ref="H21:H22" si="2">G21*F21</f>
        <v>13475</v>
      </c>
      <c r="I21" s="7">
        <v>600000</v>
      </c>
      <c r="J21" s="7">
        <v>75000</v>
      </c>
      <c r="K21" s="3" t="s">
        <v>27</v>
      </c>
    </row>
    <row r="22" spans="1:11" ht="79.2" x14ac:dyDescent="0.25">
      <c r="A22" s="8" t="s">
        <v>26</v>
      </c>
      <c r="B22" s="18" t="s">
        <v>38</v>
      </c>
      <c r="C22" s="3" t="s">
        <v>12</v>
      </c>
      <c r="D22" s="3" t="s">
        <v>23</v>
      </c>
      <c r="E22" s="3" t="s">
        <v>65</v>
      </c>
      <c r="F22" s="39">
        <v>23870</v>
      </c>
      <c r="G22" s="7">
        <v>1</v>
      </c>
      <c r="H22" s="39">
        <f t="shared" si="2"/>
        <v>23870</v>
      </c>
      <c r="I22" s="7">
        <v>600000</v>
      </c>
      <c r="J22" s="7">
        <v>75000</v>
      </c>
      <c r="K22" s="3" t="s">
        <v>27</v>
      </c>
    </row>
    <row r="23" spans="1:11" s="30" customFormat="1" ht="64.8" x14ac:dyDescent="0.25">
      <c r="A23" s="22">
        <v>2</v>
      </c>
      <c r="B23" s="22" t="s">
        <v>63</v>
      </c>
      <c r="C23" s="22"/>
      <c r="D23" s="22"/>
      <c r="E23" s="22"/>
      <c r="F23" s="40">
        <f>SUM(F24:F34)</f>
        <v>53632.509235000005</v>
      </c>
      <c r="G23" s="25">
        <f t="shared" ref="G23:H23" si="3">SUM(G24:G34)</f>
        <v>12</v>
      </c>
      <c r="H23" s="40">
        <f t="shared" si="3"/>
        <v>58347.509235000005</v>
      </c>
      <c r="I23" s="25"/>
      <c r="J23" s="25"/>
      <c r="K23" s="22"/>
    </row>
    <row r="24" spans="1:11" ht="145.19999999999999" x14ac:dyDescent="0.25">
      <c r="A24" s="8" t="s">
        <v>71</v>
      </c>
      <c r="B24" s="3" t="s">
        <v>40</v>
      </c>
      <c r="C24" s="3" t="s">
        <v>41</v>
      </c>
      <c r="D24" s="3" t="s">
        <v>42</v>
      </c>
      <c r="E24" s="3" t="s">
        <v>43</v>
      </c>
      <c r="F24" s="42">
        <f>(4500+4930)/2</f>
        <v>4715</v>
      </c>
      <c r="G24" s="7">
        <v>2</v>
      </c>
      <c r="H24" s="39">
        <f>G24*F24</f>
        <v>9430</v>
      </c>
      <c r="I24" s="7">
        <v>10510</v>
      </c>
      <c r="J24" s="7">
        <v>2098</v>
      </c>
      <c r="K24" s="3" t="s">
        <v>44</v>
      </c>
    </row>
    <row r="25" spans="1:11" ht="145.19999999999999" x14ac:dyDescent="0.25">
      <c r="A25" s="8" t="s">
        <v>72</v>
      </c>
      <c r="B25" s="3" t="s">
        <v>45</v>
      </c>
      <c r="C25" s="3" t="s">
        <v>41</v>
      </c>
      <c r="D25" s="3" t="s">
        <v>42</v>
      </c>
      <c r="E25" s="3" t="s">
        <v>43</v>
      </c>
      <c r="F25" s="42">
        <f t="shared" ref="F25:F34" si="4">G25*H25</f>
        <v>4584.3500000000004</v>
      </c>
      <c r="G25" s="19">
        <v>1</v>
      </c>
      <c r="H25" s="39">
        <f>(4100+5068.7)/2</f>
        <v>4584.3500000000004</v>
      </c>
      <c r="I25" s="19">
        <v>10510</v>
      </c>
      <c r="J25" s="19">
        <v>2098</v>
      </c>
      <c r="K25" s="3" t="s">
        <v>46</v>
      </c>
    </row>
    <row r="26" spans="1:11" ht="145.19999999999999" x14ac:dyDescent="0.25">
      <c r="A26" s="8" t="s">
        <v>73</v>
      </c>
      <c r="B26" s="3" t="s">
        <v>47</v>
      </c>
      <c r="C26" s="3" t="s">
        <v>41</v>
      </c>
      <c r="D26" s="3" t="s">
        <v>42</v>
      </c>
      <c r="E26" s="3" t="s">
        <v>43</v>
      </c>
      <c r="F26" s="42">
        <f t="shared" si="4"/>
        <v>2596.3142349999998</v>
      </c>
      <c r="G26" s="19">
        <v>1</v>
      </c>
      <c r="H26" s="39">
        <f>(3091.4+2101.22847)/2</f>
        <v>2596.3142349999998</v>
      </c>
      <c r="I26" s="19">
        <v>10510</v>
      </c>
      <c r="J26" s="19">
        <v>2098</v>
      </c>
      <c r="K26" s="3" t="s">
        <v>48</v>
      </c>
    </row>
    <row r="27" spans="1:11" ht="145.19999999999999" x14ac:dyDescent="0.25">
      <c r="A27" s="8" t="s">
        <v>74</v>
      </c>
      <c r="B27" s="3" t="s">
        <v>49</v>
      </c>
      <c r="C27" s="3" t="s">
        <v>41</v>
      </c>
      <c r="D27" s="3" t="s">
        <v>42</v>
      </c>
      <c r="E27" s="3" t="s">
        <v>43</v>
      </c>
      <c r="F27" s="42">
        <f t="shared" si="4"/>
        <v>3591.5</v>
      </c>
      <c r="G27" s="19">
        <v>1</v>
      </c>
      <c r="H27" s="39">
        <f>(6160+1023)/2</f>
        <v>3591.5</v>
      </c>
      <c r="I27" s="19">
        <v>10510</v>
      </c>
      <c r="J27" s="19">
        <v>2098</v>
      </c>
      <c r="K27" s="3" t="s">
        <v>50</v>
      </c>
    </row>
    <row r="28" spans="1:11" ht="145.19999999999999" x14ac:dyDescent="0.25">
      <c r="A28" s="8" t="s">
        <v>75</v>
      </c>
      <c r="B28" s="3" t="s">
        <v>51</v>
      </c>
      <c r="C28" s="3" t="s">
        <v>41</v>
      </c>
      <c r="D28" s="3" t="s">
        <v>42</v>
      </c>
      <c r="E28" s="3" t="s">
        <v>43</v>
      </c>
      <c r="F28" s="42">
        <f t="shared" si="4"/>
        <v>1692</v>
      </c>
      <c r="G28" s="19">
        <v>1</v>
      </c>
      <c r="H28" s="39">
        <f>(1221+260+62+62+1325+310+75+69)/2</f>
        <v>1692</v>
      </c>
      <c r="I28" s="19">
        <v>10510</v>
      </c>
      <c r="J28" s="19">
        <v>2098</v>
      </c>
      <c r="K28" s="3" t="s">
        <v>52</v>
      </c>
    </row>
    <row r="29" spans="1:11" ht="145.19999999999999" x14ac:dyDescent="0.25">
      <c r="A29" s="8" t="s">
        <v>76</v>
      </c>
      <c r="B29" s="3" t="s">
        <v>53</v>
      </c>
      <c r="C29" s="3" t="s">
        <v>41</v>
      </c>
      <c r="D29" s="3" t="s">
        <v>42</v>
      </c>
      <c r="E29" s="3" t="s">
        <v>43</v>
      </c>
      <c r="F29" s="42">
        <f t="shared" si="4"/>
        <v>7265</v>
      </c>
      <c r="G29" s="19">
        <v>1</v>
      </c>
      <c r="H29" s="39">
        <f>(9180+5350)/2</f>
        <v>7265</v>
      </c>
      <c r="I29" s="19">
        <v>10510</v>
      </c>
      <c r="J29" s="19">
        <v>2098</v>
      </c>
      <c r="K29" s="3" t="s">
        <v>54</v>
      </c>
    </row>
    <row r="30" spans="1:11" ht="145.19999999999999" x14ac:dyDescent="0.25">
      <c r="A30" s="8" t="s">
        <v>77</v>
      </c>
      <c r="B30" s="3" t="s">
        <v>55</v>
      </c>
      <c r="C30" s="3" t="s">
        <v>41</v>
      </c>
      <c r="D30" s="3" t="s">
        <v>42</v>
      </c>
      <c r="E30" s="3" t="s">
        <v>43</v>
      </c>
      <c r="F30" s="42">
        <f t="shared" si="4"/>
        <v>12301.6</v>
      </c>
      <c r="G30" s="19">
        <v>1</v>
      </c>
      <c r="H30" s="39">
        <f>(10203.2+14400)/2</f>
        <v>12301.6</v>
      </c>
      <c r="I30" s="19">
        <v>10510</v>
      </c>
      <c r="J30" s="19">
        <v>2098</v>
      </c>
      <c r="K30" s="3" t="s">
        <v>56</v>
      </c>
    </row>
    <row r="31" spans="1:11" ht="145.19999999999999" x14ac:dyDescent="0.25">
      <c r="A31" s="8" t="s">
        <v>78</v>
      </c>
      <c r="B31" s="3" t="s">
        <v>57</v>
      </c>
      <c r="C31" s="3" t="s">
        <v>41</v>
      </c>
      <c r="D31" s="3" t="s">
        <v>42</v>
      </c>
      <c r="E31" s="3" t="s">
        <v>43</v>
      </c>
      <c r="F31" s="42">
        <f t="shared" si="4"/>
        <v>4543.32</v>
      </c>
      <c r="G31" s="19">
        <v>1</v>
      </c>
      <c r="H31" s="39">
        <f>(4586.64+4500)/2</f>
        <v>4543.32</v>
      </c>
      <c r="I31" s="19">
        <v>10510</v>
      </c>
      <c r="J31" s="19">
        <v>2098</v>
      </c>
      <c r="K31" s="3" t="s">
        <v>56</v>
      </c>
    </row>
    <row r="32" spans="1:11" ht="145.19999999999999" x14ac:dyDescent="0.25">
      <c r="A32" s="8" t="s">
        <v>79</v>
      </c>
      <c r="B32" s="3" t="s">
        <v>58</v>
      </c>
      <c r="C32" s="3" t="s">
        <v>41</v>
      </c>
      <c r="D32" s="3" t="s">
        <v>42</v>
      </c>
      <c r="E32" s="3" t="s">
        <v>43</v>
      </c>
      <c r="F32" s="42">
        <f t="shared" si="4"/>
        <v>4185</v>
      </c>
      <c r="G32" s="19">
        <v>1</v>
      </c>
      <c r="H32" s="39">
        <f>(4370+4000)/2</f>
        <v>4185</v>
      </c>
      <c r="I32" s="19">
        <v>10510</v>
      </c>
      <c r="J32" s="19">
        <v>2098</v>
      </c>
      <c r="K32" s="3" t="s">
        <v>56</v>
      </c>
    </row>
    <row r="33" spans="1:11" ht="145.19999999999999" x14ac:dyDescent="0.25">
      <c r="A33" s="8" t="s">
        <v>80</v>
      </c>
      <c r="B33" s="3" t="s">
        <v>59</v>
      </c>
      <c r="C33" s="3" t="s">
        <v>41</v>
      </c>
      <c r="D33" s="3" t="s">
        <v>42</v>
      </c>
      <c r="E33" s="3" t="s">
        <v>43</v>
      </c>
      <c r="F33" s="42">
        <f t="shared" si="4"/>
        <v>4228.3999999999996</v>
      </c>
      <c r="G33" s="19">
        <v>1</v>
      </c>
      <c r="H33" s="39">
        <f>(4076.8+4380)/2</f>
        <v>4228.3999999999996</v>
      </c>
      <c r="I33" s="19">
        <v>10510</v>
      </c>
      <c r="J33" s="19">
        <v>2098</v>
      </c>
      <c r="K33" s="3" t="s">
        <v>60</v>
      </c>
    </row>
    <row r="34" spans="1:11" ht="145.19999999999999" x14ac:dyDescent="0.25">
      <c r="A34" s="8" t="s">
        <v>81</v>
      </c>
      <c r="B34" s="3" t="s">
        <v>61</v>
      </c>
      <c r="C34" s="3" t="s">
        <v>41</v>
      </c>
      <c r="D34" s="3" t="s">
        <v>42</v>
      </c>
      <c r="E34" s="3" t="s">
        <v>43</v>
      </c>
      <c r="F34" s="42">
        <f t="shared" si="4"/>
        <v>3930.0250000000001</v>
      </c>
      <c r="G34" s="19">
        <v>1</v>
      </c>
      <c r="H34" s="39">
        <f>(3885+3975.05)/2</f>
        <v>3930.0250000000001</v>
      </c>
      <c r="I34" s="19">
        <v>10510</v>
      </c>
      <c r="J34" s="19">
        <v>2098</v>
      </c>
      <c r="K34" s="3" t="s">
        <v>62</v>
      </c>
    </row>
    <row r="35" spans="1:11" ht="140.4" x14ac:dyDescent="0.25">
      <c r="A35" s="67">
        <v>3</v>
      </c>
      <c r="B35" s="68" t="s">
        <v>85</v>
      </c>
      <c r="C35" s="67" t="s">
        <v>41</v>
      </c>
      <c r="D35" s="67" t="s">
        <v>83</v>
      </c>
      <c r="E35" s="67" t="s">
        <v>65</v>
      </c>
      <c r="F35" s="70">
        <v>3515</v>
      </c>
      <c r="G35" s="69">
        <v>1</v>
      </c>
      <c r="H35" s="70">
        <v>3515</v>
      </c>
      <c r="I35" s="69">
        <v>24000</v>
      </c>
      <c r="J35" s="67">
        <v>3001</v>
      </c>
      <c r="K35" s="69" t="s">
        <v>84</v>
      </c>
    </row>
    <row r="37" spans="1:11" s="35" customFormat="1" ht="21" x14ac:dyDescent="0.4">
      <c r="A37" s="32"/>
      <c r="B37" s="50" t="s">
        <v>69</v>
      </c>
      <c r="C37" s="51"/>
      <c r="D37" s="51"/>
      <c r="E37" s="34"/>
      <c r="F37" s="43"/>
      <c r="G37" s="33"/>
      <c r="H37" s="50" t="s">
        <v>70</v>
      </c>
      <c r="I37" s="51"/>
      <c r="J37" s="51"/>
    </row>
    <row r="40" spans="1:11" ht="36" x14ac:dyDescent="0.35">
      <c r="B40" s="31" t="s">
        <v>82</v>
      </c>
    </row>
  </sheetData>
  <mergeCells count="18">
    <mergeCell ref="M7:M8"/>
    <mergeCell ref="K4:K7"/>
    <mergeCell ref="A4:A7"/>
    <mergeCell ref="B4:B7"/>
    <mergeCell ref="C4:C7"/>
    <mergeCell ref="F4:F7"/>
    <mergeCell ref="L7:L8"/>
    <mergeCell ref="D4:D7"/>
    <mergeCell ref="E4:E7"/>
    <mergeCell ref="I4:J4"/>
    <mergeCell ref="I5:I7"/>
    <mergeCell ref="J5:J7"/>
    <mergeCell ref="G4:G7"/>
    <mergeCell ref="H4:H7"/>
    <mergeCell ref="B37:D37"/>
    <mergeCell ref="H37:J37"/>
    <mergeCell ref="J1:K1"/>
    <mergeCell ref="A3:K3"/>
  </mergeCells>
  <phoneticPr fontId="0" type="noConversion"/>
  <printOptions horizontalCentered="1"/>
  <pageMargins left="0" right="0" top="0" bottom="0" header="0" footer="0"/>
  <pageSetup paperSize="9" scale="51" fitToHeight="10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Транспорт</vt:lpstr>
      <vt:lpstr>Транспорт!Область_друку</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Addon</dc:creator>
  <cp:keywords/>
  <dc:description/>
  <cp:lastModifiedBy>Admin</cp:lastModifiedBy>
  <cp:revision/>
  <cp:lastPrinted>2023-08-03T14:24:29Z</cp:lastPrinted>
  <dcterms:created xsi:type="dcterms:W3CDTF">2013-08-22T06:09:09Z</dcterms:created>
  <dcterms:modified xsi:type="dcterms:W3CDTF">2023-08-13T10:00:17Z</dcterms:modified>
  <cp:category/>
  <cp:contentStatus/>
</cp:coreProperties>
</file>