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pikul.iv\Desktop\Документи 2024\Фінансування\ФЛН\СВР проекти 2023\"/>
    </mc:Choice>
  </mc:AlternateContent>
  <xr:revisionPtr revIDLastSave="0" documentId="13_ncr:1_{09E3C4A6-04D0-4960-B6ED-88D185AD6C5C}" xr6:coauthVersionLast="47" xr6:coauthVersionMax="47" xr10:uidLastSave="{00000000-0000-0000-0000-000000000000}"/>
  <bookViews>
    <workbookView xWindow="-120" yWindow="-120" windowWidth="29040" windowHeight="15840" xr2:uid="{00000000-000D-0000-FFFF-FFFF00000000}"/>
  </bookViews>
  <sheets>
    <sheet name="Потреба на 2024 ЦОВВ" sheetId="1" r:id="rId1"/>
  </sheets>
  <definedNames>
    <definedName name="_xlnm._FilterDatabase" localSheetId="0" hidden="1">'Потреба на 2024 ЦОВВ'!$A$10:$P$22</definedName>
    <definedName name="Region_N" localSheetId="0">'Потреба на 2024 ЦОВВ'!#REF!</definedName>
    <definedName name="Z_0C6007DF_07B7_4A94_BCAB_0889120F3FC6_.wvu.FilterData" localSheetId="0" hidden="1">'Потреба на 2024 ЦОВВ'!$B$10:$O$23</definedName>
    <definedName name="Z_2BE8D4FD_ECD1_4CF4_A98F_24672E8A3CAC_.wvu.FilterData" localSheetId="0" hidden="1">'Потреба на 2024 ЦОВВ'!$B$1</definedName>
    <definedName name="Z_3B53958D_5091_485E_A07B_2E5A6BBD680C_.wvu.FilterData" localSheetId="0" hidden="1">'Потреба на 2024 ЦОВВ'!$B$10:$O$23</definedName>
    <definedName name="Z_5C37EED4_38A0_4971_ACF9_890429B911E4_.wvu.FilterData" localSheetId="0" hidden="1">'Потреба на 2024 ЦОВВ'!$B$10:$O$23</definedName>
    <definedName name="Z_67EEDF98_B2F5_426B_B926_192A1FD3327D_.wvu.FilterData" localSheetId="0" hidden="1">'Потреба на 2024 ЦОВВ'!$B$10:$O$23</definedName>
    <definedName name="Z_763E47F9_2314_47E3_B57D_EF3335523787_.wvu.FilterData" localSheetId="0" hidden="1">'Потреба на 2024 ЦОВВ'!$B$10:$O$23</definedName>
    <definedName name="Два">'Потреба на 2024 ЦОВВ'!$B$12:$I$22</definedName>
    <definedName name="_xlnm.Print_Titles" localSheetId="0">'Потреба на 2024 ЦОВВ'!$4:$10</definedName>
    <definedName name="_xlnm.Print_Area" localSheetId="0">'Потреба на 2024 ЦОВВ'!$A$1:$AB$45</definedName>
  </definedNames>
  <calcPr calcId="181029"/>
  <customWorkbookViews>
    <customWorkbookView name="Фільтр 6" guid="{0C6007DF-07B7-4A94-BCAB-0889120F3FC6}" maximized="1" windowWidth="0" windowHeight="0" activeSheetId="0"/>
    <customWorkbookView name="Фільтр 5" guid="{763E47F9-2314-47E3-B57D-EF3335523787}" maximized="1" windowWidth="0" windowHeight="0" activeSheetId="0"/>
    <customWorkbookView name="Фільтр 4" guid="{2BE8D4FD-ECD1-4CF4-A98F-24672E8A3CAC}" maximized="1" windowWidth="0" windowHeight="0" activeSheetId="0"/>
    <customWorkbookView name="Фільтр 3" guid="{67EEDF98-B2F5-426B-B926-192A1FD3327D}" maximized="1" windowWidth="0" windowHeight="0" activeSheetId="0"/>
    <customWorkbookView name="Фільтр 2" guid="{3B53958D-5091-485E-A07B-2E5A6BBD680C}" maximized="1" windowWidth="0" windowHeight="0" activeSheetId="0"/>
    <customWorkbookView name="Фільтр 1" guid="{5C37EED4-38A0-4971-ACF9-890429B911E4}" maximized="1" windowWidth="0" windowHeight="0" activeSheetId="0"/>
  </customWorkbookViews>
</workbook>
</file>

<file path=xl/calcChain.xml><?xml version="1.0" encoding="utf-8"?>
<calcChain xmlns="http://schemas.openxmlformats.org/spreadsheetml/2006/main">
  <c r="L30" i="1" l="1"/>
  <c r="H30" i="1"/>
  <c r="L29" i="1"/>
  <c r="H29" i="1"/>
  <c r="L28" i="1"/>
  <c r="H28" i="1"/>
  <c r="L27" i="1"/>
  <c r="H27" i="1"/>
  <c r="L26" i="1"/>
  <c r="H26" i="1"/>
  <c r="L25" i="1"/>
  <c r="H25" i="1"/>
  <c r="L24" i="1"/>
  <c r="H24" i="1"/>
  <c r="L23" i="1"/>
  <c r="H23" i="1"/>
  <c r="L22" i="1"/>
  <c r="H22" i="1"/>
  <c r="L21" i="1"/>
  <c r="H21" i="1"/>
  <c r="L20" i="1"/>
  <c r="H20" i="1"/>
  <c r="L12" i="1" l="1"/>
  <c r="L38" i="1" l="1"/>
  <c r="H38" i="1"/>
  <c r="N38" i="1" s="1"/>
  <c r="M38" i="1" s="1"/>
  <c r="L37" i="1"/>
  <c r="H37" i="1"/>
  <c r="N37" i="1" s="1"/>
  <c r="M37" i="1" s="1"/>
  <c r="L36" i="1"/>
  <c r="H36" i="1"/>
  <c r="N36" i="1" s="1"/>
  <c r="M36" i="1" s="1"/>
  <c r="L35" i="1"/>
  <c r="H35" i="1"/>
  <c r="N35" i="1" s="1"/>
  <c r="M35" i="1" s="1"/>
  <c r="L34" i="1"/>
  <c r="H34" i="1"/>
  <c r="N34" i="1" s="1"/>
  <c r="M34" i="1" s="1"/>
  <c r="Z19" i="1" l="1"/>
  <c r="Z12" i="1" l="1"/>
  <c r="H45" i="1" l="1"/>
  <c r="N45" i="1" s="1"/>
  <c r="H44" i="1"/>
  <c r="N44" i="1" s="1"/>
  <c r="H40" i="1"/>
  <c r="N40" i="1" s="1"/>
  <c r="H32" i="1"/>
  <c r="N32" i="1" s="1"/>
  <c r="M32" i="1" s="1"/>
  <c r="N14" i="1" l="1"/>
  <c r="N15" i="1"/>
  <c r="M15" i="1" s="1"/>
  <c r="N16" i="1"/>
  <c r="M16" i="1" s="1"/>
  <c r="N17" i="1"/>
  <c r="M17" i="1" s="1"/>
  <c r="N18" i="1"/>
  <c r="M18" i="1" s="1"/>
  <c r="M14" i="1"/>
  <c r="N13" i="1"/>
  <c r="L13" i="1"/>
  <c r="N43" i="1"/>
  <c r="O43" i="1"/>
  <c r="H43" i="1"/>
  <c r="I43" i="1"/>
  <c r="J43" i="1"/>
  <c r="G43" i="1"/>
  <c r="N41" i="1"/>
  <c r="O41" i="1"/>
  <c r="H41" i="1"/>
  <c r="I41" i="1"/>
  <c r="J41" i="1"/>
  <c r="G41" i="1"/>
  <c r="N39" i="1"/>
  <c r="O39" i="1"/>
  <c r="H39" i="1"/>
  <c r="I39" i="1"/>
  <c r="J39" i="1"/>
  <c r="G39" i="1"/>
  <c r="N33" i="1"/>
  <c r="O33" i="1"/>
  <c r="H33" i="1"/>
  <c r="I33" i="1"/>
  <c r="J33" i="1"/>
  <c r="G33" i="1"/>
  <c r="N31" i="1"/>
  <c r="O31" i="1"/>
  <c r="H31" i="1"/>
  <c r="I31" i="1"/>
  <c r="J31" i="1"/>
  <c r="G31" i="1"/>
  <c r="N19" i="1"/>
  <c r="N11" i="1" s="1"/>
  <c r="O19" i="1"/>
  <c r="O11" i="1" s="1"/>
  <c r="H19" i="1"/>
  <c r="H11" i="1" s="1"/>
  <c r="I19" i="1"/>
  <c r="I11" i="1" s="1"/>
  <c r="J19" i="1"/>
  <c r="J11" i="1" s="1"/>
  <c r="G19" i="1"/>
  <c r="G11" i="1" s="1"/>
  <c r="O12" i="1"/>
  <c r="H12" i="1"/>
  <c r="I12" i="1"/>
  <c r="J12" i="1"/>
  <c r="G12" i="1"/>
  <c r="AA43" i="1"/>
  <c r="Z43" i="1"/>
  <c r="M45" i="1"/>
  <c r="M44" i="1"/>
  <c r="L45" i="1"/>
  <c r="L44" i="1"/>
  <c r="M42" i="1"/>
  <c r="L42" i="1"/>
  <c r="AA41" i="1"/>
  <c r="Z41" i="1"/>
  <c r="M40" i="1"/>
  <c r="L40" i="1"/>
  <c r="AA39" i="1"/>
  <c r="Z39" i="1"/>
  <c r="AA33" i="1"/>
  <c r="AA31" i="1" s="1"/>
  <c r="Z33" i="1"/>
  <c r="Z31" i="1" s="1"/>
  <c r="M31" i="1"/>
  <c r="L32" i="1"/>
  <c r="L31" i="1" s="1"/>
  <c r="L18" i="1"/>
  <c r="L17" i="1"/>
  <c r="L16" i="1"/>
  <c r="L15" i="1"/>
  <c r="L14" i="1"/>
  <c r="AA12" i="1"/>
  <c r="P12" i="1"/>
  <c r="L43" i="1" l="1"/>
  <c r="L41" i="1"/>
  <c r="L33" i="1"/>
  <c r="L39" i="1"/>
  <c r="M41" i="1"/>
  <c r="M33" i="1"/>
  <c r="M43" i="1"/>
  <c r="M39" i="1"/>
  <c r="L19" i="1"/>
  <c r="L11" i="1" s="1"/>
  <c r="N12" i="1"/>
  <c r="M13" i="1"/>
  <c r="M12" i="1" s="1"/>
  <c r="AA19" i="1"/>
  <c r="M19" i="1" l="1"/>
  <c r="M11" i="1" s="1"/>
</calcChain>
</file>

<file path=xl/sharedStrings.xml><?xml version="1.0" encoding="utf-8"?>
<sst xmlns="http://schemas.openxmlformats.org/spreadsheetml/2006/main" count="531" uniqueCount="149">
  <si>
    <t xml:space="preserve"> </t>
  </si>
  <si>
    <t>Термін реалізації проекту</t>
  </si>
  <si>
    <t>Область</t>
  </si>
  <si>
    <t>Назва проекту</t>
  </si>
  <si>
    <t>рік початку</t>
  </si>
  <si>
    <t>рік завершення</t>
  </si>
  <si>
    <t>Завершено реалізацію проекту (Так/Ні)</t>
  </si>
  <si>
    <t>Інші джерела</t>
  </si>
  <si>
    <t>Вартість проекту, тис. грн</t>
  </si>
  <si>
    <t>Загальна кошторисна вартість</t>
  </si>
  <si>
    <t>Залишок загальної кошторисної вартості станом на 01.01.2024</t>
  </si>
  <si>
    <t>Усього</t>
  </si>
  <si>
    <t>Примітка</t>
  </si>
  <si>
    <t>х</t>
  </si>
  <si>
    <t>Потреба у фінансуванні на 2024 рік (у тому числі погашення кредиторської заборгованості), тис. гривень</t>
  </si>
  <si>
    <t>Форма власності</t>
  </si>
  <si>
    <t>Чи було пошкоджено\зруйновано об’єкт внаслідок військової агресії рф (так, ні)</t>
  </si>
  <si>
    <t xml:space="preserve"> ID проєкту в Єдиній цифровій інтегрованій інформаційно-аналітичній системі управління процесом відбудови інфраструктури </t>
  </si>
  <si>
    <t>Затвреджено програму комплексного відновлення області (відповідно до постанови КМУ від 14.10.2022 № 1159)
(так/ні)</t>
  </si>
  <si>
    <t>Соціальна складова проєкту</t>
  </si>
  <si>
    <t xml:space="preserve">Вказати номер проєкту (об’єкту, заходу) у плані  виконання програми комплексного відновлення області </t>
  </si>
  <si>
    <t xml:space="preserve">Вказати номер проєкту (об’єкту, заходу) у плані  програми комплексного відновлення території територіальної громади (її частини) </t>
  </si>
  <si>
    <t>Кількість осіб, які користува-тимуться послугою</t>
  </si>
  <si>
    <t>у тому числі ВПО</t>
  </si>
  <si>
    <t xml:space="preserve">Напрям використання коштів Фонду, відповідно до Порядку використання коштів Фонду (постанова КМУ від 10.02.2023 № 118 із змінами), № </t>
  </si>
  <si>
    <t>№ п/п</t>
  </si>
  <si>
    <t>Фонд</t>
  </si>
  <si>
    <t>Затверджено  програму комплексного відновлення території територіальної громади (її частини), (відповідно до постанови КМУ від 14.10.2022 № 1159)
(так/ні)</t>
  </si>
  <si>
    <t>Фонд у 2023 році, тис. гривень</t>
  </si>
  <si>
    <t>Касові видатки у 2023 році</t>
  </si>
  <si>
    <t>Передбачено у 2023 році</t>
  </si>
  <si>
    <t>Всього</t>
  </si>
  <si>
    <t>Додаток 2</t>
  </si>
  <si>
    <t>Пропозиції щодо фінансування в 2024 році проектів  (об’єктів, заходів) , які реалізувались у 2023 році за рахунок Фонду ліквідації наслідків збройної агресії (далі - Фонд)</t>
  </si>
  <si>
    <t>Обсяг невикористаних асигнувань Фонду в 2023 році, тис. гривень</t>
  </si>
  <si>
    <t>У разі відповіді "Так" у графі 19, вказати реєстр.№ об'єкта в Державному реєстру майна, пошкодженого та знищеного внаслідок бойових дій, терористичних актів, диверсій, спричинених збройною агресією Російської Федерації</t>
  </si>
  <si>
    <t>У разі відповіді "Так" у графі 22</t>
  </si>
  <si>
    <t>У разі відповіді "Так" у графі 24</t>
  </si>
  <si>
    <t>Номер та дата рішення Уряду, яким виділено кошти Фонду</t>
  </si>
  <si>
    <t>Постанова КМУ від 25.07.2023 № 770</t>
  </si>
  <si>
    <t>Ні</t>
  </si>
  <si>
    <t>Київська</t>
  </si>
  <si>
    <t>Запорізька</t>
  </si>
  <si>
    <t>Капітальний ремонт житлового будинку по вул. Незалежної України,80/ вул. Якова Новицького, 3  з відновленням несучих конструкцій після потрапляння боєприпасів в м. Запоріжжя</t>
  </si>
  <si>
    <t>Капітальний ремонт житлового будинку по вул. Миру, 14 з відновленням несучих конструкцій після потрапляння боєприпасів в м. Запоріжжя</t>
  </si>
  <si>
    <t>Капітальний ремонт житлового будинку по вул. Незалежної України, 67 з відновленням несучих конструкцій після потрапляння боєприпасів в м. Запоріжжя</t>
  </si>
  <si>
    <t>Капітальний ремонт житлового будинку по вул. Кам’яногірська, 6 з відновленням несучих конструкцій після потрапляння боєприпасів в м. Запоріжжя</t>
  </si>
  <si>
    <t>Капітальний ремонт житлового будинку по вул. Запорізька, 2-А з відновленням несучих конструкцій після потрапляння боєприпасів в м. Запоріжжя</t>
  </si>
  <si>
    <t>Капітальний ремонт житлового будинку по вул. Запорізька, 2-Б з відновленням несучих конструкцій після потрапляння боєприпасів в м. Запоріжжя</t>
  </si>
  <si>
    <t>Так</t>
  </si>
  <si>
    <t>Нове будівництво багатоквартирного житлового будинку за адресою: Київська область, Обухівський район, Васильківська територіальна громада, м. Васильків, вул. Декабристів, 42</t>
  </si>
  <si>
    <t>Реконструкція (відновлення пошкодженого внаслідок збройної агресії російської федерації) житлового будинку за адресою: селище міського типу Пісківка, вулиця Привокзальна, будинок 5, Бучанського району, Київської області</t>
  </si>
  <si>
    <t>Капітальний ремонт багатоквартирного будинку по вул. Михайла Грушевського, 1 у м. Вишгород Вишгородського району Київської області, зруйнованого внаслідок влучання ракети</t>
  </si>
  <si>
    <t>Капітальний ремонт багатоквартирного житлового будинку по вул. Яблунська, 17 м. Буча, Бучанському районі, Київської області - Заходи з усунення аварій в багатоквартирному житловому фонді</t>
  </si>
  <si>
    <t>Капітальний ремонт з підсиленням несучих конструкцій багатоквартирного житлового будинку по вул. Гмирі, 11/6 м. Буча, Бучанському районі, Київської області - Заходи з усунення аварій в багатоквартирному житловому фонді</t>
  </si>
  <si>
    <t>Капітальний ремонт багатоквартирного житлового будинку в м. Ірпінь Київської області по вул. Северенівська, 128, який постраждав внаслідок військової агресії російської федерації проти України (в т.ч. проектування)» Коригування</t>
  </si>
  <si>
    <t>Капітальний ремонт багатоквартирного житлового будинку в м. Ірпінь Київської області по вул. Громадянська, 2, який постраждав внаслідок військової агресії російської федерації проти України (в т.ч. проектування)</t>
  </si>
  <si>
    <t>Капітальний ремонт багатоквартирного житлового будинку в м. Ірпінь Київської області по вул. Северенівська, 131, який постраждав внаслідок військової агресії російської федерації проти України (в т.ч. проектування)</t>
  </si>
  <si>
    <t>Капітальний ремонт багатоквартирного житлового будинку в м. Ірпінь Київської області по вул. Академіка Заріфи Алієвої, 61, який постраждав внаслідок військової агресії російської федерації проти України (в т.ч. проектування). Коригування</t>
  </si>
  <si>
    <t>Капітальний ремонт (аварійно- відновлювальні роботи) п`ятиповерхового 2-х секційного житлового будинку пошкодженого в результаті воєнних дій за адресою: смт Макарів, вул. Димитрія Ростовського 62, Бучанського р-н, Київської області</t>
  </si>
  <si>
    <t>Заходи з усунення аварій в житловому фонді шляхом проведення капітального ремонту з відновленням пошкодженої частини багатоквартирного житлового будинку за адресою: Київська обл., Бучанський район, смт. Макарів, вул. Проектна, 10</t>
  </si>
  <si>
    <t>Одеська</t>
  </si>
  <si>
    <t>Капітальний ремонт 9-ти поверхового житлового будинку по вул. Чорноморська,23 в смт. Сеогіївка Білгород-Дністровського району Одеськоі області, пошкодженого в результаті ракетного удару завданого 01.07.2022р.</t>
  </si>
  <si>
    <t>Сумська</t>
  </si>
  <si>
    <t>Капітальний ремонт багатоквартирного житлового будинку (відновлення пошкоджень, спричинених внаслідок збройної агресії) за адресою: Сумська область, м. Тростянець, вул.Нескучанська, 9</t>
  </si>
  <si>
    <t>Капітальний ремонт багатоквартирного житлового будинку (відновлення пошкоджень спричинених внаслідок збройної агресії) за адресою: Сумська область, м. Тростянець, вул. Благовіщенська, 53</t>
  </si>
  <si>
    <t>Капітальний ремонт (термомодернізація) будівлі поліклініки, переходу та дитячого відділення комунального некомерційного підприємства “Тростянецька міська лікарня” Тростянецької міської ради по вул. Нескучанська, 7 в м. Тростянець Сумської області</t>
  </si>
  <si>
    <t>Капітальний ремонт фасаду та ганків КНП “Тростянецька міська лікарня” Тростянецької міської ради, (стаціонарний корпус та дитяче відділення) за адресою: м. Тростянець, вул. Нескучанська, 7</t>
  </si>
  <si>
    <t>Капітальний ремонт приміщень громадського будинку з господарськими (допоміжними) будівлями та спорудами, літера “А-III” по вул. Нескучанська № 7, м. Тростянець Сумської обл. Ремонт приміщень будівлі КНП “Тростянецька міська лікарня” ТМР по вул. Нескучанська, 7 в м. Тростянець Сумської обл. пошкодженої під час російської окупаці</t>
  </si>
  <si>
    <t>Харківська</t>
  </si>
  <si>
    <t>Аварійно-відновлювальні роботи (капітальний ремонт) нежитлова будівля літ «А-3», за адресою: Харківська область,
Харківський (колишній Дергачівський) район, м. Дергачі, площа Перемоги, будинок 1</t>
  </si>
  <si>
    <t>Херсонька</t>
  </si>
  <si>
    <t>Капітальний (аварійний) ремонт покрівлі та фасаду з улаштуванням засобів безперешкодного доступу маломобільних груп населення до адміністративної будівлі за адресою: вул. Визволителів, 100, смт. Високопілля, Високопільский район, Херсонська область, 74000. Коригування</t>
  </si>
  <si>
    <t>Херсонська</t>
  </si>
  <si>
    <t>Чернігівська</t>
  </si>
  <si>
    <t xml:space="preserve">Капітальний ремонт будівлі дитячого садка «Лісова казка» за адресою: вул. Танкістів, 54а,смт. Гончарівське Чернігівського району Чернігівської області (усунення аварій, що сталися внаслідок військової збройної агресії Російської Федерації). Коригування </t>
  </si>
  <si>
    <t>Реконструкція їдальні Іванівського ліцею Іванівської сільської ради, Чернігівського району, Чернігівської області, пошкодженої внаслідок російської військової агресії, за адресою: вул. Шевченка, 1, с. Іванівка, Чернігівського району, Чернігівської області</t>
  </si>
  <si>
    <t>Завершено тендерні процедури
(Так/Ні)</t>
  </si>
  <si>
    <t>Договір на роботи укладено, будівництво розпочато</t>
  </si>
  <si>
    <t>Договір на роботи укладено, будівництво буде розпочато найближчим часом, очікується дозвіл ДІАМ</t>
  </si>
  <si>
    <t>Договір укладено, виконано робіт на 147,2 тис. гривень, потребують оплати</t>
  </si>
  <si>
    <t>Договір на роботи укладено, роботи розпочато</t>
  </si>
  <si>
    <t>Комунальна власність Запорізької територіальонї громади</t>
  </si>
  <si>
    <t>№8 відновлення пошкоджених об’єктів житлового (у тому числі будинків дачних та садових) та громадського призначення;</t>
  </si>
  <si>
    <t>так</t>
  </si>
  <si>
    <t>ОНМ-17.03.2023-17030</t>
  </si>
  <si>
    <t>DREAM-UA-050923-8D054B6F</t>
  </si>
  <si>
    <t>ОНМ-17.03.2023-17036</t>
  </si>
  <si>
    <t>DREAM-UA-050923-CB015517</t>
  </si>
  <si>
    <t>ОНМ-20.03.2023-17449</t>
  </si>
  <si>
    <t>DREAM-UA-050923-497CD96F</t>
  </si>
  <si>
    <t>ОНМ-17.03.2023-17039</t>
  </si>
  <si>
    <t>DREAM-UA-050923-D83034E9</t>
  </si>
  <si>
    <t>ОНМ-27.03.2023-23663</t>
  </si>
  <si>
    <t>DREAM-UA-050923-59A0C2C0</t>
  </si>
  <si>
    <t>ОНМ-27.03.2023-23611</t>
  </si>
  <si>
    <t>DREAM-UA-050923-1C9A72B3</t>
  </si>
  <si>
    <t>спільна</t>
  </si>
  <si>
    <t>9) нове будівництво об’єктів житлового призначення для осіб, які втратили житло внаслідок воєнних дій, спричинених збройною агресією Російської Федерації проти України</t>
  </si>
  <si>
    <t>ОНМ-23.03.2023-21350</t>
  </si>
  <si>
    <t>DREAM-UA-050923-956EC11F</t>
  </si>
  <si>
    <t>ні</t>
  </si>
  <si>
    <t>8) відновлення пошкоджених об’єктів житлового (у тому числі будинки дачні та садові) та громадського призначення</t>
  </si>
  <si>
    <t>ОНМ-10.01.2023-636</t>
  </si>
  <si>
    <t>DREAM-UA-050923-EB7FFC24</t>
  </si>
  <si>
    <t>ОНМ-24.01.2023-3166</t>
  </si>
  <si>
    <t>DREAM-UA-050923-13AD3761</t>
  </si>
  <si>
    <t>ОНМ-20.04.2023-48363</t>
  </si>
  <si>
    <t>DREAM-UA-050923-DD04ED93</t>
  </si>
  <si>
    <t>ОНМ-19.04.2023-46806</t>
  </si>
  <si>
    <t>DREAM-UA-050923-7DB2BA5D</t>
  </si>
  <si>
    <t>ОНМ-25.01.2023-3496</t>
  </si>
  <si>
    <t>DREAM-UA-050923-2FF9EF66</t>
  </si>
  <si>
    <t>ОНМ-04.05.2023-68114</t>
  </si>
  <si>
    <t>DREAM-UA-050923-41C41D83</t>
  </si>
  <si>
    <t>ОНМ-13.03.2023-14175</t>
  </si>
  <si>
    <t>DREAM-UA-050923-04590960</t>
  </si>
  <si>
    <t>ОНМ-21.03.2023-18423</t>
  </si>
  <si>
    <t>DREAM-UA-050923-726ADB1A</t>
  </si>
  <si>
    <t>ОНМ-24.04.2023-52689</t>
  </si>
  <si>
    <t>DREAM-UA-050923-FAD843A9</t>
  </si>
  <si>
    <t>ОНМ-24.04.2023-52707</t>
  </si>
  <si>
    <t>DREAM-UA-050923-02C74A28</t>
  </si>
  <si>
    <t>державна</t>
  </si>
  <si>
    <t>ОНМ-04.05.2023-68144</t>
  </si>
  <si>
    <t>DREAM-UA-011123-C09ADAFC</t>
  </si>
  <si>
    <t>8) відновлення пошкоджених об’єктів житлового (у тому числі будинки дачні та садові) та громадського призначення;</t>
  </si>
  <si>
    <t>ОНМ-04.01.2023-361</t>
  </si>
  <si>
    <t>DREAM-UA-260923-5FA9E552</t>
  </si>
  <si>
    <t>-</t>
  </si>
  <si>
    <t>ОНМ-11.05.2023-77033</t>
  </si>
  <si>
    <t>DREAM-UA-050923-8B13D1F9</t>
  </si>
  <si>
    <t>комунальна</t>
  </si>
  <si>
    <t>3) нове будівництво, реконструкцію, капітальний ремонт, розроблення проектної (проектно-кошторисної) документації будівель для забезпечення житлом внутрішньо переміщених осіб та осіб, які втратили його внаслідок воєнних дій, спричинених збройною агресією Російської Федерації проти України;</t>
  </si>
  <si>
    <t>ОНМ-09.03.2023-13484</t>
  </si>
  <si>
    <t>DREAM-UA-041223-A7117C78</t>
  </si>
  <si>
    <t>ОНМ-07.03.2023-12858</t>
  </si>
  <si>
    <t>DREAM-UA-251023-9DD9573E</t>
  </si>
  <si>
    <t>1) будівництво (нове будівництво, реконструкцію, реставрацію, капітальний ремонт) громадських будинків та споруд (з урахуванням вимог безпеки щодо захисних споруд цивільного захисту та військових об’єктів (споруд, будинків, позицій, казарм, складів, доріг тощо), захисних споруд цивільного захисту та військових об’єктів (споруд, будинків, позицій, казарм, складів, доріг тощо)</t>
  </si>
  <si>
    <t>ОНМ-09.03.2023-13493</t>
  </si>
  <si>
    <t>DREAM-UA-161023-3B537A15</t>
  </si>
  <si>
    <t>ОНМ-09.03.2023-13489</t>
  </si>
  <si>
    <t>DREAM-UA-191023-DF935491</t>
  </si>
  <si>
    <t>DREAM-UA-251023-A51FACD5</t>
  </si>
  <si>
    <t>п.8 - відновлення пошкоджених об'єктів житлового (у тому числі юудинки дачні та садові) та громадського призначення</t>
  </si>
  <si>
    <t>ОНМ-24.04.2023-51857</t>
  </si>
  <si>
    <t>BR-11/4/23-4059496-5506</t>
  </si>
  <si>
    <t>№ 39</t>
  </si>
  <si>
    <t>BR-16/03/2023-37641918-1111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</si>
</sst>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dd\.mm\.yyyy"/>
    <numFmt numFmtId="165" formatCode="&quot;Дат = &quot;\ 0;;"/>
    <numFmt numFmtId="166" formatCode="#,##0.000;[Red]\-#,##0.000;"/>
    <numFmt numFmtId="167" formatCode="#,##0.000_ ;[Red]\-#,##0.000\ "/>
    <numFmt numFmtId="168" formatCode="#,##0_ ;[Red]\-#,##0\ "/>
    <numFmt numFmtId="169" formatCode="0.000"/>
    <numFmt numFmtId="170" formatCode="#,##0.0"/>
    <numFmt numFmtId="171" formatCode="#,##0.000"/>
  </numFmts>
  <fonts count="25" x14ac:knownFonts="1">
    <font>
      <sz val="11"/>
      <color rgb="FF000000"/>
      <name val="Calibri"/>
      <scheme val="minor"/>
    </font>
    <font>
      <sz val="11"/>
      <color theme="1"/>
      <name val="Calibri"/>
      <family val="2"/>
      <charset val="204"/>
      <scheme val="minor"/>
    </font>
    <font>
      <sz val="10"/>
      <name val="Arial Cyr"/>
      <charset val="204"/>
    </font>
    <font>
      <sz val="14"/>
      <color theme="1"/>
      <name val="Times New Roman"/>
      <family val="1"/>
      <charset val="204"/>
    </font>
    <font>
      <sz val="8"/>
      <name val="Calibri"/>
      <scheme val="minor"/>
    </font>
    <font>
      <sz val="14"/>
      <name val="Times New Roman"/>
      <family val="1"/>
      <charset val="204"/>
    </font>
    <font>
      <sz val="11"/>
      <color rgb="FF000000"/>
      <name val="Times New Roman"/>
      <family val="1"/>
      <charset val="204"/>
    </font>
    <font>
      <b/>
      <sz val="7"/>
      <color rgb="FF000000"/>
      <name val="Times New Roman"/>
      <family val="1"/>
      <charset val="204"/>
    </font>
    <font>
      <b/>
      <sz val="16"/>
      <color rgb="FF000000"/>
      <name val="Times New Roman"/>
      <family val="1"/>
      <charset val="204"/>
    </font>
    <font>
      <sz val="16"/>
      <name val="Times New Roman"/>
      <family val="1"/>
      <charset val="204"/>
    </font>
    <font>
      <sz val="11"/>
      <color theme="1"/>
      <name val="Times New Roman"/>
      <family val="1"/>
      <charset val="204"/>
    </font>
    <font>
      <sz val="16"/>
      <color rgb="FF000000"/>
      <name val="Times New Roman"/>
      <family val="1"/>
      <charset val="204"/>
    </font>
    <font>
      <sz val="12"/>
      <name val="Times New Roman"/>
      <family val="1"/>
      <charset val="204"/>
    </font>
    <font>
      <b/>
      <sz val="18"/>
      <color rgb="FF000000"/>
      <name val="Times New Roman"/>
      <family val="1"/>
      <charset val="204"/>
    </font>
    <font>
      <sz val="10"/>
      <name val="Times New Roman"/>
      <family val="1"/>
      <charset val="204"/>
    </font>
    <font>
      <sz val="11"/>
      <name val="Times New Roman"/>
      <family val="1"/>
      <charset val="204"/>
    </font>
    <font>
      <b/>
      <sz val="11"/>
      <name val="Times New Roman"/>
      <family val="1"/>
      <charset val="204"/>
    </font>
    <font>
      <b/>
      <sz val="16"/>
      <name val="Times New Roman"/>
      <family val="1"/>
      <charset val="204"/>
    </font>
    <font>
      <sz val="14"/>
      <color rgb="FF000000"/>
      <name val="Times New Roman"/>
      <family val="1"/>
      <charset val="204"/>
    </font>
    <font>
      <b/>
      <sz val="14"/>
      <color rgb="FF000000"/>
      <name val="Times New Roman"/>
      <family val="1"/>
      <charset val="204"/>
    </font>
    <font>
      <b/>
      <sz val="14"/>
      <name val="Times New Roman"/>
      <family val="1"/>
      <charset val="204"/>
    </font>
    <font>
      <sz val="16"/>
      <color rgb="FF000000"/>
      <name val="Times New Roman"/>
    </font>
    <font>
      <sz val="14"/>
      <color rgb="FF000000"/>
      <name val="Times New Roman"/>
    </font>
    <font>
      <sz val="16"/>
      <color theme="1"/>
      <name val="Times New Roman"/>
    </font>
    <font>
      <sz val="14"/>
      <color theme="1"/>
      <name val="Times New Roman"/>
    </font>
  </fonts>
  <fills count="6">
    <fill>
      <patternFill patternType="none"/>
    </fill>
    <fill>
      <patternFill patternType="gray125"/>
    </fill>
    <fill>
      <patternFill patternType="solid">
        <fgColor rgb="FFFFFFFF"/>
        <bgColor rgb="FFFFFFFF"/>
      </patternFill>
    </fill>
    <fill>
      <patternFill patternType="solid">
        <fgColor theme="7" tint="0.59999389629810485"/>
        <bgColor indexed="64"/>
      </patternFill>
    </fill>
    <fill>
      <patternFill patternType="solid">
        <fgColor rgb="FF92D05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1" fillId="0" borderId="0"/>
    <xf numFmtId="0" fontId="1" fillId="0" borderId="0"/>
  </cellStyleXfs>
  <cellXfs count="111">
    <xf numFmtId="0" fontId="0" fillId="0" borderId="0" xfId="0"/>
    <xf numFmtId="0" fontId="3" fillId="0" borderId="1" xfId="0" applyFont="1" applyBorder="1" applyAlignment="1">
      <alignment horizontal="center" vertical="center"/>
    </xf>
    <xf numFmtId="0" fontId="5" fillId="5"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5" borderId="1" xfId="0" applyFont="1" applyFill="1" applyBorder="1" applyAlignment="1">
      <alignment horizontal="left" vertical="center" wrapText="1"/>
    </xf>
    <xf numFmtId="0" fontId="5" fillId="0" borderId="1" xfId="0" applyFont="1" applyBorder="1" applyAlignment="1">
      <alignment horizontal="left" vertical="center" wrapText="1"/>
    </xf>
    <xf numFmtId="0" fontId="6" fillId="0" borderId="0" xfId="0" applyFont="1"/>
    <xf numFmtId="0" fontId="7" fillId="0" borderId="0" xfId="0" applyFont="1" applyAlignment="1">
      <alignment horizontal="center"/>
    </xf>
    <xf numFmtId="0" fontId="8" fillId="0" borderId="0" xfId="0" applyFont="1" applyAlignment="1">
      <alignment horizontal="center"/>
    </xf>
    <xf numFmtId="0" fontId="12" fillId="0" borderId="0" xfId="1" applyFont="1"/>
    <xf numFmtId="0" fontId="10" fillId="0" borderId="0" xfId="0" applyFont="1" applyAlignment="1">
      <alignment horizontal="center"/>
    </xf>
    <xf numFmtId="0" fontId="14" fillId="0" borderId="0" xfId="1" applyFont="1"/>
    <xf numFmtId="0" fontId="14" fillId="0" borderId="0" xfId="1" applyFont="1" applyAlignment="1">
      <alignment horizontal="center"/>
    </xf>
    <xf numFmtId="0" fontId="16" fillId="5" borderId="1" xfId="1" applyFont="1" applyFill="1" applyBorder="1" applyAlignment="1">
      <alignment horizontal="center" vertical="center" wrapText="1"/>
    </xf>
    <xf numFmtId="168" fontId="17" fillId="3" borderId="1" xfId="0" applyNumberFormat="1" applyFont="1" applyFill="1" applyBorder="1" applyAlignment="1">
      <alignment horizontal="center" vertical="center"/>
    </xf>
    <xf numFmtId="0" fontId="17" fillId="3" borderId="1" xfId="0" applyFont="1" applyFill="1" applyBorder="1" applyAlignment="1">
      <alignment horizontal="left" vertical="center"/>
    </xf>
    <xf numFmtId="0" fontId="17" fillId="3" borderId="1" xfId="0" applyFont="1" applyFill="1" applyBorder="1" applyAlignment="1">
      <alignment horizontal="center" vertical="center"/>
    </xf>
    <xf numFmtId="0" fontId="17" fillId="3" borderId="1" xfId="0" applyFont="1" applyFill="1" applyBorder="1" applyAlignment="1">
      <alignment horizontal="center" vertical="top" wrapText="1"/>
    </xf>
    <xf numFmtId="167" fontId="17" fillId="3" borderId="1" xfId="0" applyNumberFormat="1" applyFont="1" applyFill="1" applyBorder="1" applyAlignment="1">
      <alignment horizontal="center" vertical="center"/>
    </xf>
    <xf numFmtId="0" fontId="9" fillId="0" borderId="1" xfId="0" applyFont="1" applyBorder="1" applyAlignment="1">
      <alignment horizontal="left" vertical="center" wrapText="1"/>
    </xf>
    <xf numFmtId="171" fontId="8" fillId="0" borderId="0" xfId="0" applyNumberFormat="1" applyFont="1" applyAlignment="1">
      <alignment horizontal="center"/>
    </xf>
    <xf numFmtId="171" fontId="9" fillId="0" borderId="0" xfId="0" applyNumberFormat="1" applyFont="1" applyAlignment="1">
      <alignment horizontal="center" vertical="center"/>
    </xf>
    <xf numFmtId="171" fontId="10" fillId="2" borderId="0" xfId="0" applyNumberFormat="1" applyFont="1" applyFill="1"/>
    <xf numFmtId="171" fontId="6" fillId="0" borderId="0" xfId="0" applyNumberFormat="1" applyFont="1"/>
    <xf numFmtId="171" fontId="10" fillId="0" borderId="0" xfId="0" applyNumberFormat="1" applyFont="1" applyAlignment="1">
      <alignment horizontal="center"/>
    </xf>
    <xf numFmtId="171" fontId="10" fillId="0" borderId="0" xfId="0" applyNumberFormat="1" applyFont="1"/>
    <xf numFmtId="171" fontId="17" fillId="3" borderId="1" xfId="0" applyNumberFormat="1" applyFont="1" applyFill="1" applyBorder="1" applyAlignment="1">
      <alignment horizontal="center" vertical="center"/>
    </xf>
    <xf numFmtId="171" fontId="3" fillId="0" borderId="1" xfId="0" applyNumberFormat="1" applyFont="1" applyBorder="1" applyAlignment="1">
      <alignment horizontal="center" vertical="center"/>
    </xf>
    <xf numFmtId="171" fontId="5" fillId="0" borderId="1" xfId="0" applyNumberFormat="1" applyFont="1" applyBorder="1" applyAlignment="1">
      <alignment horizontal="center" vertical="center" wrapText="1"/>
    </xf>
    <xf numFmtId="171" fontId="5" fillId="5" borderId="1" xfId="0" applyNumberFormat="1" applyFont="1" applyFill="1" applyBorder="1" applyAlignment="1">
      <alignment horizontal="center" vertical="center" wrapText="1"/>
    </xf>
    <xf numFmtId="0" fontId="18" fillId="0" borderId="1" xfId="0" applyFont="1" applyBorder="1" applyAlignment="1">
      <alignment horizontal="center" vertical="center"/>
    </xf>
    <xf numFmtId="170" fontId="18" fillId="0" borderId="1" xfId="0" applyNumberFormat="1" applyFont="1" applyBorder="1" applyAlignment="1">
      <alignment horizontal="center" vertical="center"/>
    </xf>
    <xf numFmtId="171" fontId="18" fillId="0" borderId="1" xfId="0" applyNumberFormat="1" applyFont="1" applyBorder="1" applyAlignment="1">
      <alignment horizontal="center" vertical="center"/>
    </xf>
    <xf numFmtId="171" fontId="18" fillId="0" borderId="0" xfId="0" applyNumberFormat="1" applyFont="1"/>
    <xf numFmtId="0" fontId="18" fillId="0" borderId="0" xfId="0" applyFont="1"/>
    <xf numFmtId="0" fontId="18" fillId="0" borderId="0" xfId="0" applyFont="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center" vertical="center"/>
    </xf>
    <xf numFmtId="0" fontId="19" fillId="0" borderId="0" xfId="0" applyFont="1" applyAlignment="1">
      <alignment horizontal="center"/>
    </xf>
    <xf numFmtId="0" fontId="20" fillId="3" borderId="1" xfId="0" applyFont="1" applyFill="1" applyBorder="1" applyAlignment="1">
      <alignment horizontal="left" vertical="center"/>
    </xf>
    <xf numFmtId="0" fontId="20" fillId="4" borderId="1" xfId="0" applyFont="1" applyFill="1" applyBorder="1" applyAlignment="1">
      <alignment horizontal="left" vertical="center"/>
    </xf>
    <xf numFmtId="167" fontId="3" fillId="0" borderId="0" xfId="0" applyNumberFormat="1" applyFont="1"/>
    <xf numFmtId="0" fontId="20" fillId="3" borderId="1" xfId="0" applyFont="1" applyFill="1" applyBorder="1" applyAlignment="1">
      <alignment horizontal="center" vertical="center"/>
    </xf>
    <xf numFmtId="0" fontId="20" fillId="4" borderId="1" xfId="0" applyFont="1" applyFill="1" applyBorder="1" applyAlignment="1">
      <alignment horizontal="center" vertical="top" wrapText="1"/>
    </xf>
    <xf numFmtId="171" fontId="3" fillId="0" borderId="0" xfId="0" applyNumberFormat="1" applyFont="1"/>
    <xf numFmtId="171" fontId="5" fillId="0" borderId="1" xfId="0" applyNumberFormat="1" applyFont="1" applyBorder="1" applyAlignment="1">
      <alignment horizontal="center" vertical="center"/>
    </xf>
    <xf numFmtId="171" fontId="20" fillId="4" borderId="1" xfId="0" applyNumberFormat="1" applyFont="1" applyFill="1" applyBorder="1" applyAlignment="1">
      <alignment horizontal="center" vertical="center"/>
    </xf>
    <xf numFmtId="1" fontId="6" fillId="0" borderId="1" xfId="0" applyNumberFormat="1" applyFont="1" applyBorder="1" applyAlignment="1">
      <alignment horizontal="center" vertical="center"/>
    </xf>
    <xf numFmtId="1" fontId="15" fillId="0" borderId="1" xfId="0" applyNumberFormat="1" applyFont="1" applyBorder="1" applyAlignment="1">
      <alignment horizontal="center" vertical="center"/>
    </xf>
    <xf numFmtId="1" fontId="6" fillId="0" borderId="0" xfId="0" applyNumberFormat="1" applyFont="1"/>
    <xf numFmtId="167" fontId="20" fillId="3" borderId="1" xfId="0" applyNumberFormat="1" applyFont="1" applyFill="1" applyBorder="1" applyAlignment="1">
      <alignment horizontal="center" vertical="center"/>
    </xf>
    <xf numFmtId="168" fontId="5" fillId="0" borderId="1" xfId="0" applyNumberFormat="1" applyFont="1" applyBorder="1" applyAlignment="1">
      <alignment horizontal="center" vertical="center"/>
    </xf>
    <xf numFmtId="168" fontId="20" fillId="4" borderId="1" xfId="0" applyNumberFormat="1" applyFont="1" applyFill="1" applyBorder="1" applyAlignment="1">
      <alignment horizontal="center" vertical="center"/>
    </xf>
    <xf numFmtId="171" fontId="5" fillId="5" borderId="2" xfId="0" applyNumberFormat="1" applyFont="1" applyFill="1" applyBorder="1" applyAlignment="1">
      <alignment horizontal="center" vertical="center" wrapText="1"/>
    </xf>
    <xf numFmtId="171" fontId="5" fillId="0" borderId="2" xfId="0" applyNumberFormat="1" applyFont="1" applyBorder="1" applyAlignment="1">
      <alignment horizontal="center" vertical="center"/>
    </xf>
    <xf numFmtId="171" fontId="3" fillId="0" borderId="2" xfId="0" applyNumberFormat="1" applyFont="1" applyBorder="1" applyAlignment="1">
      <alignment horizontal="center" vertical="center"/>
    </xf>
    <xf numFmtId="168" fontId="5" fillId="0" borderId="2" xfId="0" applyNumberFormat="1" applyFont="1" applyBorder="1" applyAlignment="1">
      <alignment horizontal="center" vertical="center"/>
    </xf>
    <xf numFmtId="0" fontId="9" fillId="0" borderId="2" xfId="0" applyFont="1" applyBorder="1" applyAlignment="1">
      <alignment horizontal="left" vertical="center" wrapText="1"/>
    </xf>
    <xf numFmtId="171" fontId="21" fillId="0" borderId="6" xfId="0" applyNumberFormat="1" applyFont="1" applyBorder="1" applyAlignment="1">
      <alignment horizontal="center" vertical="center"/>
    </xf>
    <xf numFmtId="0" fontId="18" fillId="0" borderId="1" xfId="0" applyFont="1" applyBorder="1" applyAlignment="1">
      <alignment horizontal="left" vertical="center"/>
    </xf>
    <xf numFmtId="0" fontId="16" fillId="0" borderId="1" xfId="1" applyFont="1" applyBorder="1" applyAlignment="1">
      <alignment horizontal="center" vertical="center" wrapText="1"/>
    </xf>
    <xf numFmtId="0" fontId="11" fillId="0" borderId="0" xfId="0" applyFont="1" applyAlignment="1">
      <alignment horizontal="center"/>
    </xf>
    <xf numFmtId="0" fontId="15" fillId="0" borderId="1" xfId="1" applyFont="1" applyBorder="1" applyAlignment="1">
      <alignment horizontal="center" vertical="center" wrapText="1"/>
    </xf>
    <xf numFmtId="0" fontId="13" fillId="0" borderId="0" xfId="0" applyFont="1" applyAlignment="1">
      <alignment horizontal="center" vertical="center" wrapText="1"/>
    </xf>
    <xf numFmtId="0" fontId="16" fillId="0" borderId="1" xfId="1" applyFont="1" applyBorder="1" applyAlignment="1">
      <alignment horizontal="center" vertical="center" textRotation="90" wrapText="1"/>
    </xf>
    <xf numFmtId="0" fontId="16" fillId="5" borderId="1" xfId="1" applyFont="1" applyFill="1" applyBorder="1" applyAlignment="1">
      <alignment horizontal="center" vertical="center" wrapText="1"/>
    </xf>
    <xf numFmtId="49" fontId="16" fillId="0" borderId="1" xfId="0" applyNumberFormat="1" applyFont="1" applyBorder="1" applyAlignment="1">
      <alignment horizontal="center" vertical="center" wrapText="1"/>
    </xf>
    <xf numFmtId="165" fontId="1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49" fontId="16" fillId="0" borderId="2" xfId="0" applyNumberFormat="1" applyFont="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0" applyNumberFormat="1" applyFont="1" applyBorder="1" applyAlignment="1">
      <alignment horizontal="center" vertical="center" wrapText="1"/>
    </xf>
    <xf numFmtId="171" fontId="16" fillId="0" borderId="1" xfId="0" applyNumberFormat="1" applyFont="1" applyBorder="1" applyAlignment="1">
      <alignment horizontal="center" vertical="center" wrapText="1"/>
    </xf>
    <xf numFmtId="164" fontId="16" fillId="0" borderId="2" xfId="0" applyNumberFormat="1" applyFont="1" applyBorder="1" applyAlignment="1">
      <alignment horizontal="center" vertical="center" wrapText="1"/>
    </xf>
    <xf numFmtId="164" fontId="16" fillId="0" borderId="3" xfId="0" applyNumberFormat="1" applyFont="1" applyBorder="1" applyAlignment="1">
      <alignment horizontal="center" vertical="center" wrapText="1"/>
    </xf>
    <xf numFmtId="164" fontId="16" fillId="0" borderId="4" xfId="0" applyNumberFormat="1" applyFont="1" applyBorder="1" applyAlignment="1">
      <alignment horizontal="center" vertical="center" wrapText="1"/>
    </xf>
    <xf numFmtId="171" fontId="16" fillId="0" borderId="3" xfId="0" applyNumberFormat="1" applyFont="1" applyBorder="1" applyAlignment="1">
      <alignment horizontal="center" vertical="center" wrapText="1"/>
    </xf>
    <xf numFmtId="171" fontId="16" fillId="0" borderId="4" xfId="0" applyNumberFormat="1" applyFont="1" applyBorder="1" applyAlignment="1">
      <alignment horizontal="center" vertical="center" wrapText="1"/>
    </xf>
    <xf numFmtId="171" fontId="16" fillId="0" borderId="5" xfId="0" applyNumberFormat="1" applyFont="1" applyBorder="1" applyAlignment="1">
      <alignment horizontal="center" vertical="center" wrapText="1"/>
    </xf>
    <xf numFmtId="167" fontId="18" fillId="0" borderId="1" xfId="0" applyNumberFormat="1" applyFont="1" applyBorder="1" applyAlignment="1">
      <alignment textRotation="90" wrapText="1"/>
    </xf>
    <xf numFmtId="171" fontId="18" fillId="0" borderId="1" xfId="0" applyNumberFormat="1" applyFont="1" applyBorder="1"/>
    <xf numFmtId="0" fontId="18" fillId="0" borderId="1" xfId="0" applyFont="1" applyBorder="1"/>
    <xf numFmtId="167" fontId="18" fillId="0" borderId="0" xfId="0" applyNumberFormat="1" applyFont="1"/>
    <xf numFmtId="0" fontId="20" fillId="4" borderId="1" xfId="0" applyFont="1" applyFill="1" applyBorder="1" applyAlignment="1">
      <alignment horizontal="center" vertical="center"/>
    </xf>
    <xf numFmtId="166" fontId="20" fillId="4" borderId="1" xfId="0" applyNumberFormat="1" applyFont="1" applyFill="1" applyBorder="1" applyAlignment="1">
      <alignment horizontal="center" vertical="center"/>
    </xf>
    <xf numFmtId="0" fontId="5" fillId="0" borderId="0" xfId="1" applyFont="1" applyAlignment="1">
      <alignment vertical="center"/>
    </xf>
    <xf numFmtId="0" fontId="18" fillId="0" borderId="1" xfId="0" applyFont="1" applyBorder="1" applyAlignment="1">
      <alignment horizontal="left" vertical="center" wrapText="1"/>
    </xf>
    <xf numFmtId="0" fontId="5" fillId="0" borderId="1" xfId="1" applyFont="1" applyBorder="1" applyAlignment="1">
      <alignment horizontal="center" vertical="center" textRotation="90" wrapText="1"/>
    </xf>
    <xf numFmtId="169" fontId="5" fillId="0" borderId="1" xfId="0" applyNumberFormat="1" applyFont="1" applyBorder="1" applyAlignment="1">
      <alignment horizontal="center" vertical="center" wrapText="1"/>
    </xf>
    <xf numFmtId="0" fontId="5" fillId="0" borderId="0" xfId="1" applyFont="1"/>
    <xf numFmtId="0" fontId="5" fillId="0" borderId="1" xfId="1" applyFont="1" applyBorder="1"/>
    <xf numFmtId="0" fontId="5" fillId="0" borderId="1" xfId="1" applyFont="1" applyBorder="1" applyAlignment="1">
      <alignment horizontal="center"/>
    </xf>
    <xf numFmtId="167" fontId="18" fillId="0" borderId="6" xfId="0" applyNumberFormat="1" applyFont="1" applyBorder="1" applyAlignment="1">
      <alignment horizontal="center" vertical="center" textRotation="90"/>
    </xf>
    <xf numFmtId="0" fontId="18" fillId="0" borderId="6" xfId="0" applyFont="1" applyBorder="1" applyAlignment="1">
      <alignment horizontal="center" vertical="center" wrapText="1"/>
    </xf>
    <xf numFmtId="0" fontId="18" fillId="0" borderId="6" xfId="0" applyFont="1" applyBorder="1" applyAlignment="1">
      <alignment horizontal="center" vertical="center"/>
    </xf>
    <xf numFmtId="169" fontId="3" fillId="0" borderId="6" xfId="0" applyNumberFormat="1"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Font="1" applyBorder="1" applyAlignment="1">
      <alignment horizontal="center"/>
    </xf>
    <xf numFmtId="0" fontId="5" fillId="0" borderId="1" xfId="1" applyFont="1" applyBorder="1" applyAlignment="1">
      <alignment horizontal="center" vertical="center"/>
    </xf>
    <xf numFmtId="0" fontId="5" fillId="0" borderId="1" xfId="1" applyFont="1" applyBorder="1" applyAlignment="1">
      <alignment horizontal="center" vertical="center" wrapText="1"/>
    </xf>
    <xf numFmtId="169" fontId="5" fillId="0" borderId="6" xfId="2" applyNumberFormat="1" applyFont="1" applyBorder="1" applyAlignment="1">
      <alignment horizontal="center" vertical="center" wrapText="1"/>
    </xf>
    <xf numFmtId="0" fontId="5" fillId="0" borderId="1" xfId="1" applyFont="1" applyBorder="1" applyAlignment="1">
      <alignment vertical="center" wrapText="1"/>
    </xf>
    <xf numFmtId="0" fontId="18" fillId="0" borderId="1" xfId="0" applyFont="1" applyBorder="1" applyAlignment="1">
      <alignment horizontal="center" vertical="center" wrapText="1"/>
    </xf>
    <xf numFmtId="0" fontId="5" fillId="0" borderId="1" xfId="3" applyFont="1" applyBorder="1" applyAlignment="1">
      <alignment horizontal="center" vertical="center" wrapText="1"/>
    </xf>
    <xf numFmtId="169" fontId="5" fillId="0" borderId="1" xfId="3" applyNumberFormat="1" applyFont="1" applyBorder="1" applyAlignment="1">
      <alignment horizontal="center" vertical="center" wrapText="1"/>
    </xf>
    <xf numFmtId="169" fontId="5" fillId="0" borderId="3" xfId="2" applyNumberFormat="1" applyFont="1" applyBorder="1" applyAlignment="1">
      <alignment vertical="center" wrapText="1"/>
    </xf>
    <xf numFmtId="0" fontId="5" fillId="0" borderId="1" xfId="3" applyFont="1" applyBorder="1" applyAlignment="1">
      <alignment horizontal="left" vertical="center" wrapText="1"/>
    </xf>
    <xf numFmtId="0" fontId="22" fillId="0" borderId="6" xfId="0" applyFont="1" applyBorder="1" applyAlignment="1">
      <alignment horizontal="center" vertical="center"/>
    </xf>
    <xf numFmtId="171" fontId="23" fillId="0" borderId="6" xfId="0" applyNumberFormat="1" applyFont="1" applyBorder="1" applyAlignment="1">
      <alignment horizontal="center" vertical="center"/>
    </xf>
    <xf numFmtId="171" fontId="24" fillId="0" borderId="6" xfId="0" applyNumberFormat="1" applyFont="1" applyBorder="1" applyAlignment="1">
      <alignment horizontal="center" vertical="center"/>
    </xf>
    <xf numFmtId="0" fontId="24" fillId="0" borderId="6" xfId="0" applyFont="1" applyBorder="1" applyAlignment="1">
      <alignment horizontal="center" vertical="center" wrapText="1"/>
    </xf>
  </cellXfs>
  <cellStyles count="4">
    <cellStyle name="Звичайний" xfId="0" builtinId="0"/>
    <cellStyle name="Звичайний 4" xfId="1" xr:uid="{75F4EFBC-FF3E-428A-97C3-A3B1F3EAF63D}"/>
    <cellStyle name="Звичайний 6" xfId="3" xr:uid="{C8D7AA86-3E1A-45F9-92F6-29A1199EE73E}"/>
    <cellStyle name="Звичайний 8 2" xfId="2" xr:uid="{27357E2F-A622-439A-A245-A27371569054}"/>
  </cellStyles>
  <dxfs count="18">
    <dxf>
      <font>
        <color rgb="FFFFFF00"/>
      </font>
      <fill>
        <patternFill patternType="solid">
          <fgColor rgb="FFFF0000"/>
          <bgColor rgb="FFFF0000"/>
        </patternFill>
      </fill>
    </dxf>
    <dxf>
      <fill>
        <patternFill patternType="solid">
          <fgColor rgb="FFFFC000"/>
          <bgColor rgb="FFFFC000"/>
        </patternFill>
      </fill>
    </dxf>
    <dxf>
      <font>
        <color rgb="FFFFFF00"/>
      </font>
      <fill>
        <patternFill patternType="solid">
          <fgColor rgb="FFFF0000"/>
          <bgColor rgb="FFFF0000"/>
        </patternFill>
      </fill>
    </dxf>
    <dxf>
      <fill>
        <patternFill patternType="solid">
          <fgColor rgb="FFFFC000"/>
          <bgColor rgb="FFFFC000"/>
        </patternFill>
      </fill>
    </dxf>
    <dxf>
      <font>
        <color rgb="FFFFFF00"/>
      </font>
      <fill>
        <patternFill patternType="solid">
          <fgColor rgb="FFFF0000"/>
          <bgColor rgb="FFFF0000"/>
        </patternFill>
      </fill>
    </dxf>
    <dxf>
      <fill>
        <patternFill patternType="solid">
          <fgColor rgb="FFFFC000"/>
          <bgColor rgb="FFFFC000"/>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4">
    <tableStyle name="Звітність фінал-style" pivot="0" count="3" xr9:uid="{00000000-0011-0000-FFFF-FFFF00000000}">
      <tableStyleElement type="headerRow" dxfId="17"/>
      <tableStyleElement type="firstRowStripe" dxfId="16"/>
      <tableStyleElement type="secondRowStripe" dxfId="15"/>
    </tableStyle>
    <tableStyle name="Звітність фінал-style 2" pivot="0" count="3" xr9:uid="{00000000-0011-0000-FFFF-FFFF01000000}">
      <tableStyleElement type="headerRow" dxfId="14"/>
      <tableStyleElement type="firstRowStripe" dxfId="13"/>
      <tableStyleElement type="secondRowStripe" dxfId="12"/>
    </tableStyle>
    <tableStyle name="Звітність фінал-style 3" pivot="0" count="3" xr9:uid="{00000000-0011-0000-FFFF-FFFF02000000}">
      <tableStyleElement type="headerRow" dxfId="11"/>
      <tableStyleElement type="firstRowStripe" dxfId="10"/>
      <tableStyleElement type="secondRowStripe" dxfId="9"/>
    </tableStyle>
    <tableStyle name="Звітність фінал-style 4" pivot="0" count="3" xr9:uid="{00000000-0011-0000-FFFF-FFFF03000000}">
      <tableStyleElement type="headerRow" dxfId="8"/>
      <tableStyleElement type="firstRowStripe" dxfId="7"/>
      <tableStyleElement type="secondRowStripe" dxfId="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45"/>
  <sheetViews>
    <sheetView tabSelected="1" view="pageBreakPreview" zoomScale="55" zoomScaleNormal="70" zoomScaleSheetLayoutView="55" workbookViewId="0">
      <selection activeCell="R13" sqref="R13"/>
    </sheetView>
  </sheetViews>
  <sheetFormatPr defaultColWidth="14.42578125" defaultRowHeight="15" customHeight="1" x14ac:dyDescent="0.3"/>
  <cols>
    <col min="1" max="1" width="10.5703125" style="6" customWidth="1"/>
    <col min="2" max="2" width="34.140625" style="6" customWidth="1"/>
    <col min="3" max="3" width="17.7109375" style="34" customWidth="1"/>
    <col min="4" max="4" width="50.7109375" style="34" customWidth="1"/>
    <col min="5" max="5" width="14.5703125" style="6" customWidth="1"/>
    <col min="6" max="6" width="14.42578125" style="6"/>
    <col min="7" max="7" width="25.42578125" style="23" customWidth="1"/>
    <col min="8" max="8" width="24.28515625" style="23" customWidth="1"/>
    <col min="9" max="9" width="23.5703125" style="23" customWidth="1"/>
    <col min="10" max="10" width="25" style="23" customWidth="1"/>
    <col min="11" max="11" width="14.5703125" style="33" customWidth="1"/>
    <col min="12" max="12" width="23.85546875" style="23" customWidth="1"/>
    <col min="13" max="13" width="27.7109375" style="23" customWidth="1"/>
    <col min="14" max="14" width="19.28515625" style="23" customWidth="1"/>
    <col min="15" max="15" width="20.42578125" style="23" customWidth="1"/>
    <col min="16" max="16" width="13" style="34" customWidth="1"/>
    <col min="17" max="17" width="8.85546875" style="6" customWidth="1"/>
    <col min="18" max="18" width="26.5703125" style="6" customWidth="1"/>
    <col min="19" max="19" width="19.140625" style="6" customWidth="1"/>
    <col min="20" max="20" width="26.42578125" style="11" customWidth="1"/>
    <col min="21" max="21" width="18" style="11" customWidth="1"/>
    <col min="22" max="22" width="18.85546875" style="11" customWidth="1"/>
    <col min="23" max="23" width="24.28515625" style="11" customWidth="1"/>
    <col min="24" max="24" width="20.42578125" style="12" customWidth="1"/>
    <col min="25" max="25" width="28.140625" style="12" customWidth="1"/>
    <col min="26" max="26" width="14.7109375" style="12" customWidth="1"/>
    <col min="27" max="27" width="14.42578125" style="12" customWidth="1"/>
    <col min="28" max="28" width="31.5703125" style="12" customWidth="1"/>
    <col min="29" max="29" width="20.85546875" style="6" customWidth="1"/>
    <col min="30" max="30" width="18" style="9" customWidth="1"/>
    <col min="31" max="16384" width="14.42578125" style="6"/>
  </cols>
  <sheetData>
    <row r="1" spans="1:30" ht="19.5" customHeight="1" x14ac:dyDescent="0.3">
      <c r="B1" s="7" t="s">
        <v>0</v>
      </c>
      <c r="C1" s="38"/>
      <c r="D1" s="38"/>
      <c r="E1" s="8"/>
      <c r="F1" s="8"/>
      <c r="G1" s="20"/>
      <c r="H1" s="21"/>
      <c r="I1" s="20"/>
      <c r="J1" s="22"/>
      <c r="N1" s="20"/>
      <c r="O1" s="20"/>
      <c r="P1" s="38"/>
      <c r="T1" s="6"/>
      <c r="U1" s="6"/>
      <c r="V1" s="6"/>
      <c r="W1" s="6"/>
      <c r="X1" s="6"/>
      <c r="Y1" s="6"/>
      <c r="Z1" s="6"/>
      <c r="AA1" s="61" t="s">
        <v>32</v>
      </c>
      <c r="AB1" s="61"/>
    </row>
    <row r="2" spans="1:30" ht="22.5" x14ac:dyDescent="0.25">
      <c r="A2" s="63" t="s">
        <v>33</v>
      </c>
      <c r="B2" s="63"/>
      <c r="C2" s="63"/>
      <c r="D2" s="63"/>
      <c r="E2" s="63"/>
      <c r="F2" s="63"/>
      <c r="G2" s="63"/>
      <c r="H2" s="63"/>
      <c r="I2" s="63"/>
      <c r="J2" s="63"/>
      <c r="K2" s="63"/>
      <c r="L2" s="63"/>
      <c r="M2" s="63"/>
      <c r="N2" s="63"/>
      <c r="O2" s="63"/>
      <c r="P2" s="63"/>
      <c r="Q2" s="63"/>
      <c r="R2" s="63"/>
      <c r="S2" s="63"/>
      <c r="T2" s="63"/>
      <c r="U2" s="63"/>
      <c r="V2" s="63"/>
      <c r="W2" s="63"/>
      <c r="X2" s="63"/>
      <c r="Y2" s="63"/>
      <c r="Z2" s="63"/>
      <c r="AA2" s="63"/>
      <c r="AB2" s="63"/>
    </row>
    <row r="3" spans="1:30" ht="15.75" customHeight="1" x14ac:dyDescent="0.3">
      <c r="D3" s="41"/>
      <c r="E3" s="10"/>
      <c r="F3" s="10"/>
      <c r="G3" s="24"/>
      <c r="H3" s="25"/>
      <c r="J3" s="22"/>
      <c r="K3" s="44"/>
      <c r="L3" s="25"/>
      <c r="M3" s="25"/>
    </row>
    <row r="4" spans="1:30" ht="35.25" customHeight="1" x14ac:dyDescent="0.25">
      <c r="A4" s="62" t="s">
        <v>25</v>
      </c>
      <c r="B4" s="66" t="s">
        <v>2</v>
      </c>
      <c r="C4" s="69" t="s">
        <v>38</v>
      </c>
      <c r="D4" s="67" t="s">
        <v>3</v>
      </c>
      <c r="E4" s="66" t="s">
        <v>1</v>
      </c>
      <c r="F4" s="68"/>
      <c r="G4" s="72" t="s">
        <v>8</v>
      </c>
      <c r="H4" s="72"/>
      <c r="I4" s="72" t="s">
        <v>28</v>
      </c>
      <c r="J4" s="72"/>
      <c r="K4" s="78" t="s">
        <v>6</v>
      </c>
      <c r="L4" s="72" t="s">
        <v>34</v>
      </c>
      <c r="M4" s="72" t="s">
        <v>14</v>
      </c>
      <c r="N4" s="72"/>
      <c r="O4" s="72"/>
      <c r="P4" s="73" t="s">
        <v>77</v>
      </c>
      <c r="Q4" s="64" t="s">
        <v>15</v>
      </c>
      <c r="R4" s="60" t="s">
        <v>24</v>
      </c>
      <c r="S4" s="60" t="s">
        <v>16</v>
      </c>
      <c r="T4" s="65" t="s">
        <v>35</v>
      </c>
      <c r="U4" s="60" t="s">
        <v>17</v>
      </c>
      <c r="V4" s="65" t="s">
        <v>18</v>
      </c>
      <c r="W4" s="13" t="s">
        <v>36</v>
      </c>
      <c r="X4" s="65" t="s">
        <v>27</v>
      </c>
      <c r="Y4" s="13" t="s">
        <v>37</v>
      </c>
      <c r="Z4" s="60" t="s">
        <v>19</v>
      </c>
      <c r="AA4" s="60"/>
      <c r="AB4" s="60" t="s">
        <v>12</v>
      </c>
    </row>
    <row r="5" spans="1:30" ht="17.25" customHeight="1" x14ac:dyDescent="0.25">
      <c r="A5" s="62"/>
      <c r="B5" s="66"/>
      <c r="C5" s="70"/>
      <c r="D5" s="67"/>
      <c r="E5" s="68"/>
      <c r="F5" s="68"/>
      <c r="G5" s="72"/>
      <c r="H5" s="72"/>
      <c r="I5" s="72" t="s">
        <v>30</v>
      </c>
      <c r="J5" s="72" t="s">
        <v>29</v>
      </c>
      <c r="K5" s="78"/>
      <c r="L5" s="72"/>
      <c r="M5" s="76" t="s">
        <v>11</v>
      </c>
      <c r="N5" s="76" t="s">
        <v>26</v>
      </c>
      <c r="O5" s="76" t="s">
        <v>7</v>
      </c>
      <c r="P5" s="74"/>
      <c r="Q5" s="64"/>
      <c r="R5" s="60"/>
      <c r="S5" s="60"/>
      <c r="T5" s="65"/>
      <c r="U5" s="60"/>
      <c r="V5" s="65"/>
      <c r="W5" s="65" t="s">
        <v>20</v>
      </c>
      <c r="X5" s="65"/>
      <c r="Y5" s="65" t="s">
        <v>21</v>
      </c>
      <c r="Z5" s="60" t="s">
        <v>22</v>
      </c>
      <c r="AA5" s="60" t="s">
        <v>23</v>
      </c>
      <c r="AB5" s="60"/>
    </row>
    <row r="6" spans="1:30" ht="15" customHeight="1" x14ac:dyDescent="0.25">
      <c r="A6" s="62"/>
      <c r="B6" s="66"/>
      <c r="C6" s="70"/>
      <c r="D6" s="67"/>
      <c r="E6" s="66" t="s">
        <v>4</v>
      </c>
      <c r="F6" s="66" t="s">
        <v>5</v>
      </c>
      <c r="G6" s="76" t="s">
        <v>9</v>
      </c>
      <c r="H6" s="76" t="s">
        <v>10</v>
      </c>
      <c r="I6" s="72"/>
      <c r="J6" s="72"/>
      <c r="K6" s="78"/>
      <c r="L6" s="72"/>
      <c r="M6" s="76"/>
      <c r="N6" s="76"/>
      <c r="O6" s="76"/>
      <c r="P6" s="74"/>
      <c r="Q6" s="64"/>
      <c r="R6" s="60"/>
      <c r="S6" s="60"/>
      <c r="T6" s="65"/>
      <c r="U6" s="60"/>
      <c r="V6" s="65"/>
      <c r="W6" s="65"/>
      <c r="X6" s="65"/>
      <c r="Y6" s="65"/>
      <c r="Z6" s="60"/>
      <c r="AA6" s="60"/>
      <c r="AB6" s="60"/>
      <c r="AD6" s="6"/>
    </row>
    <row r="7" spans="1:30" ht="24.75" customHeight="1" x14ac:dyDescent="0.25">
      <c r="A7" s="62"/>
      <c r="B7" s="66"/>
      <c r="C7" s="70"/>
      <c r="D7" s="67"/>
      <c r="E7" s="66"/>
      <c r="F7" s="66"/>
      <c r="G7" s="76"/>
      <c r="H7" s="76"/>
      <c r="I7" s="72"/>
      <c r="J7" s="72"/>
      <c r="K7" s="78"/>
      <c r="L7" s="72"/>
      <c r="M7" s="76"/>
      <c r="N7" s="76"/>
      <c r="O7" s="76"/>
      <c r="P7" s="74"/>
      <c r="Q7" s="64"/>
      <c r="R7" s="60"/>
      <c r="S7" s="60"/>
      <c r="T7" s="65"/>
      <c r="U7" s="60"/>
      <c r="V7" s="65"/>
      <c r="W7" s="65"/>
      <c r="X7" s="65"/>
      <c r="Y7" s="65"/>
      <c r="Z7" s="60"/>
      <c r="AA7" s="60"/>
      <c r="AB7" s="60"/>
      <c r="AD7" s="6"/>
    </row>
    <row r="8" spans="1:30" ht="21.75" customHeight="1" x14ac:dyDescent="0.25">
      <c r="A8" s="62"/>
      <c r="B8" s="66"/>
      <c r="C8" s="70"/>
      <c r="D8" s="67"/>
      <c r="E8" s="66"/>
      <c r="F8" s="66"/>
      <c r="G8" s="76"/>
      <c r="H8" s="76"/>
      <c r="I8" s="72"/>
      <c r="J8" s="72"/>
      <c r="K8" s="78"/>
      <c r="L8" s="72"/>
      <c r="M8" s="76"/>
      <c r="N8" s="76"/>
      <c r="O8" s="76"/>
      <c r="P8" s="74"/>
      <c r="Q8" s="64"/>
      <c r="R8" s="60"/>
      <c r="S8" s="60"/>
      <c r="T8" s="65"/>
      <c r="U8" s="60"/>
      <c r="V8" s="65"/>
      <c r="W8" s="65"/>
      <c r="X8" s="65"/>
      <c r="Y8" s="65"/>
      <c r="Z8" s="60"/>
      <c r="AA8" s="60"/>
      <c r="AB8" s="60"/>
      <c r="AD8" s="6"/>
    </row>
    <row r="9" spans="1:30" ht="35.25" customHeight="1" x14ac:dyDescent="0.25">
      <c r="A9" s="62"/>
      <c r="B9" s="66"/>
      <c r="C9" s="71"/>
      <c r="D9" s="67"/>
      <c r="E9" s="66"/>
      <c r="F9" s="66"/>
      <c r="G9" s="77"/>
      <c r="H9" s="77"/>
      <c r="I9" s="72"/>
      <c r="J9" s="72"/>
      <c r="K9" s="78"/>
      <c r="L9" s="72"/>
      <c r="M9" s="77"/>
      <c r="N9" s="77"/>
      <c r="O9" s="77"/>
      <c r="P9" s="75"/>
      <c r="Q9" s="64"/>
      <c r="R9" s="60"/>
      <c r="S9" s="60"/>
      <c r="T9" s="65"/>
      <c r="U9" s="60"/>
      <c r="V9" s="65"/>
      <c r="W9" s="65"/>
      <c r="X9" s="65"/>
      <c r="Y9" s="65"/>
      <c r="Z9" s="60"/>
      <c r="AA9" s="60"/>
      <c r="AB9" s="60"/>
      <c r="AD9" s="6"/>
    </row>
    <row r="10" spans="1:30" s="49" customFormat="1" x14ac:dyDescent="0.25">
      <c r="A10" s="47">
        <v>1</v>
      </c>
      <c r="B10" s="48">
        <v>2</v>
      </c>
      <c r="C10" s="48">
        <v>3</v>
      </c>
      <c r="D10" s="47">
        <v>4</v>
      </c>
      <c r="E10" s="48">
        <v>5</v>
      </c>
      <c r="F10" s="47">
        <v>6</v>
      </c>
      <c r="G10" s="48">
        <v>7</v>
      </c>
      <c r="H10" s="47">
        <v>8</v>
      </c>
      <c r="I10" s="48">
        <v>9</v>
      </c>
      <c r="J10" s="47">
        <v>10</v>
      </c>
      <c r="K10" s="48">
        <v>11</v>
      </c>
      <c r="L10" s="47">
        <v>12</v>
      </c>
      <c r="M10" s="48">
        <v>13</v>
      </c>
      <c r="N10" s="47">
        <v>14</v>
      </c>
      <c r="O10" s="47">
        <v>15</v>
      </c>
      <c r="P10" s="48">
        <v>16</v>
      </c>
      <c r="Q10" s="47">
        <v>17</v>
      </c>
      <c r="R10" s="48">
        <v>18</v>
      </c>
      <c r="S10" s="47">
        <v>19</v>
      </c>
      <c r="T10" s="48">
        <v>20</v>
      </c>
      <c r="U10" s="47">
        <v>21</v>
      </c>
      <c r="V10" s="48">
        <v>22</v>
      </c>
      <c r="W10" s="47">
        <v>23</v>
      </c>
      <c r="X10" s="48">
        <v>24</v>
      </c>
      <c r="Y10" s="47">
        <v>25</v>
      </c>
      <c r="Z10" s="48">
        <v>26</v>
      </c>
      <c r="AA10" s="47">
        <v>27</v>
      </c>
      <c r="AB10" s="48">
        <v>28</v>
      </c>
    </row>
    <row r="11" spans="1:30" ht="20.25" x14ac:dyDescent="0.25">
      <c r="A11" s="14"/>
      <c r="B11" s="15" t="s">
        <v>31</v>
      </c>
      <c r="C11" s="39"/>
      <c r="D11" s="42" t="s">
        <v>13</v>
      </c>
      <c r="E11" s="17" t="s">
        <v>13</v>
      </c>
      <c r="F11" s="16" t="s">
        <v>13</v>
      </c>
      <c r="G11" s="26">
        <f>G12+G19+G31+G33+G39+G41+G43</f>
        <v>2148580.7440000004</v>
      </c>
      <c r="H11" s="26">
        <f t="shared" ref="H11:M11" si="0">H12+H19+H31+H33+H39+H41+H43</f>
        <v>1729990.1036360001</v>
      </c>
      <c r="I11" s="26">
        <f t="shared" si="0"/>
        <v>1789568.6890000002</v>
      </c>
      <c r="J11" s="26">
        <f t="shared" si="0"/>
        <v>418590.64036399999</v>
      </c>
      <c r="K11" s="26" t="s">
        <v>13</v>
      </c>
      <c r="L11" s="26">
        <f t="shared" si="0"/>
        <v>1370978.0486359999</v>
      </c>
      <c r="M11" s="26">
        <f t="shared" si="0"/>
        <v>1621761.8840660001</v>
      </c>
      <c r="N11" s="26">
        <f t="shared" ref="N11" si="1">N12+N19+N31+N33+N39+N41+N43</f>
        <v>1621761.8840660001</v>
      </c>
      <c r="O11" s="26">
        <f t="shared" ref="O11" si="2">O12+O19+O31+O33+O39+O41+O43</f>
        <v>0</v>
      </c>
      <c r="P11" s="50" t="s">
        <v>13</v>
      </c>
      <c r="Q11" s="17" t="s">
        <v>13</v>
      </c>
      <c r="R11" s="17" t="s">
        <v>13</v>
      </c>
      <c r="S11" s="17" t="s">
        <v>13</v>
      </c>
      <c r="T11" s="17" t="s">
        <v>13</v>
      </c>
      <c r="U11" s="17" t="s">
        <v>13</v>
      </c>
      <c r="V11" s="17" t="s">
        <v>13</v>
      </c>
      <c r="W11" s="17" t="s">
        <v>13</v>
      </c>
      <c r="X11" s="17" t="s">
        <v>13</v>
      </c>
      <c r="Y11" s="17" t="s">
        <v>13</v>
      </c>
      <c r="Z11" s="18" t="s">
        <v>13</v>
      </c>
      <c r="AA11" s="18" t="s">
        <v>13</v>
      </c>
      <c r="AB11" s="17" t="s">
        <v>13</v>
      </c>
      <c r="AD11" s="6"/>
    </row>
    <row r="12" spans="1:30" s="34" customFormat="1" ht="18.75" x14ac:dyDescent="0.3">
      <c r="A12" s="83"/>
      <c r="B12" s="40" t="s">
        <v>42</v>
      </c>
      <c r="C12" s="40"/>
      <c r="D12" s="43" t="s">
        <v>13</v>
      </c>
      <c r="E12" s="43" t="s">
        <v>13</v>
      </c>
      <c r="F12" s="43" t="s">
        <v>13</v>
      </c>
      <c r="G12" s="46">
        <f>SUM(G13:G18)</f>
        <v>660243.96800000011</v>
      </c>
      <c r="H12" s="46">
        <f>SUM(H13:H18)</f>
        <v>568807.54385600006</v>
      </c>
      <c r="I12" s="46">
        <f>SUM(I13:I18)</f>
        <v>567667.61800000013</v>
      </c>
      <c r="J12" s="46">
        <f>SUM(J13:J18)</f>
        <v>91436.42414399999</v>
      </c>
      <c r="K12" s="46" t="s">
        <v>13</v>
      </c>
      <c r="L12" s="46">
        <f>SUM(L13:L18)</f>
        <v>476231.19385599997</v>
      </c>
      <c r="M12" s="46">
        <f>SUM(M13:M18)</f>
        <v>568807.54385600006</v>
      </c>
      <c r="N12" s="46">
        <f>SUM(N13:N18)</f>
        <v>568807.54385600006</v>
      </c>
      <c r="O12" s="46">
        <f>SUM(O13:O18)</f>
        <v>0</v>
      </c>
      <c r="P12" s="52">
        <f t="shared" ref="P12" si="3">SUM(P13:P15)</f>
        <v>0</v>
      </c>
      <c r="Q12" s="43" t="s">
        <v>13</v>
      </c>
      <c r="R12" s="43" t="s">
        <v>13</v>
      </c>
      <c r="S12" s="43" t="s">
        <v>13</v>
      </c>
      <c r="T12" s="43" t="s">
        <v>13</v>
      </c>
      <c r="U12" s="43" t="s">
        <v>13</v>
      </c>
      <c r="V12" s="43" t="s">
        <v>13</v>
      </c>
      <c r="W12" s="43" t="s">
        <v>13</v>
      </c>
      <c r="X12" s="43" t="s">
        <v>13</v>
      </c>
      <c r="Y12" s="43" t="s">
        <v>13</v>
      </c>
      <c r="Z12" s="52">
        <f>SUM(Z13:Z18)</f>
        <v>1085</v>
      </c>
      <c r="AA12" s="84">
        <f>SUM(AA13:AA15)</f>
        <v>0</v>
      </c>
      <c r="AB12" s="43" t="s">
        <v>13</v>
      </c>
      <c r="AC12" s="82"/>
      <c r="AD12" s="85"/>
    </row>
    <row r="13" spans="1:30" s="34" customFormat="1" ht="225.75" x14ac:dyDescent="0.3">
      <c r="A13" s="37">
        <v>1</v>
      </c>
      <c r="B13" s="36" t="s">
        <v>42</v>
      </c>
      <c r="C13" s="5" t="s">
        <v>39</v>
      </c>
      <c r="D13" s="4" t="s">
        <v>43</v>
      </c>
      <c r="E13" s="2">
        <v>2023</v>
      </c>
      <c r="F13" s="3">
        <v>2024</v>
      </c>
      <c r="G13" s="28">
        <v>226117.84</v>
      </c>
      <c r="H13" s="45">
        <v>185805.22529</v>
      </c>
      <c r="I13" s="29">
        <v>216117.837</v>
      </c>
      <c r="J13" s="29">
        <v>40312.614710000002</v>
      </c>
      <c r="K13" s="45" t="s">
        <v>40</v>
      </c>
      <c r="L13" s="27">
        <f>I13-J13</f>
        <v>175805.22229000001</v>
      </c>
      <c r="M13" s="45">
        <f t="shared" ref="M13:M18" si="4">N13+O13</f>
        <v>185805.22529</v>
      </c>
      <c r="N13" s="27">
        <f>H13</f>
        <v>185805.22529</v>
      </c>
      <c r="O13" s="45"/>
      <c r="P13" s="51" t="s">
        <v>49</v>
      </c>
      <c r="Q13" s="79" t="s">
        <v>82</v>
      </c>
      <c r="R13" s="86" t="s">
        <v>83</v>
      </c>
      <c r="S13" s="30" t="s">
        <v>84</v>
      </c>
      <c r="T13" s="87" t="s">
        <v>85</v>
      </c>
      <c r="U13" s="88" t="s">
        <v>86</v>
      </c>
      <c r="V13" s="88" t="s">
        <v>40</v>
      </c>
      <c r="W13" s="88"/>
      <c r="X13" s="3" t="s">
        <v>40</v>
      </c>
      <c r="Y13" s="5"/>
      <c r="Z13" s="3">
        <v>198</v>
      </c>
      <c r="AA13" s="5"/>
      <c r="AB13" s="19" t="s">
        <v>78</v>
      </c>
      <c r="AC13" s="82"/>
      <c r="AD13" s="85"/>
    </row>
    <row r="14" spans="1:30" s="34" customFormat="1" ht="225.75" x14ac:dyDescent="0.3">
      <c r="A14" s="37">
        <v>2</v>
      </c>
      <c r="B14" s="36" t="s">
        <v>42</v>
      </c>
      <c r="C14" s="5" t="s">
        <v>39</v>
      </c>
      <c r="D14" s="4" t="s">
        <v>44</v>
      </c>
      <c r="E14" s="2">
        <v>2023</v>
      </c>
      <c r="F14" s="3">
        <v>2024</v>
      </c>
      <c r="G14" s="28">
        <v>31137.25</v>
      </c>
      <c r="H14" s="45">
        <v>24045.840909999999</v>
      </c>
      <c r="I14" s="29">
        <v>25406.026999999998</v>
      </c>
      <c r="J14" s="29">
        <v>7091.4090900000001</v>
      </c>
      <c r="K14" s="45" t="s">
        <v>40</v>
      </c>
      <c r="L14" s="27">
        <f t="shared" ref="L14:L18" si="5">I14-J14</f>
        <v>18314.617909999997</v>
      </c>
      <c r="M14" s="45">
        <f t="shared" si="4"/>
        <v>24045.840909999999</v>
      </c>
      <c r="N14" s="27">
        <f t="shared" ref="N14:N18" si="6">H14</f>
        <v>24045.840909999999</v>
      </c>
      <c r="O14" s="45"/>
      <c r="P14" s="51" t="s">
        <v>49</v>
      </c>
      <c r="Q14" s="79" t="s">
        <v>82</v>
      </c>
      <c r="R14" s="86" t="s">
        <v>83</v>
      </c>
      <c r="S14" s="30" t="s">
        <v>84</v>
      </c>
      <c r="T14" s="87" t="s">
        <v>87</v>
      </c>
      <c r="U14" s="88" t="s">
        <v>88</v>
      </c>
      <c r="V14" s="88" t="s">
        <v>40</v>
      </c>
      <c r="W14" s="88"/>
      <c r="X14" s="3" t="s">
        <v>40</v>
      </c>
      <c r="Y14" s="5"/>
      <c r="Z14" s="3">
        <v>223</v>
      </c>
      <c r="AA14" s="5"/>
      <c r="AB14" s="19" t="s">
        <v>78</v>
      </c>
      <c r="AC14" s="82"/>
      <c r="AD14" s="85"/>
    </row>
    <row r="15" spans="1:30" s="34" customFormat="1" ht="225.75" x14ac:dyDescent="0.3">
      <c r="A15" s="37">
        <v>3</v>
      </c>
      <c r="B15" s="36" t="s">
        <v>42</v>
      </c>
      <c r="C15" s="5" t="s">
        <v>39</v>
      </c>
      <c r="D15" s="4" t="s">
        <v>45</v>
      </c>
      <c r="E15" s="2">
        <v>2023</v>
      </c>
      <c r="F15" s="3">
        <v>2024</v>
      </c>
      <c r="G15" s="28">
        <v>147054.90400000001</v>
      </c>
      <c r="H15" s="45">
        <v>132192.41440000001</v>
      </c>
      <c r="I15" s="29">
        <v>98455.72</v>
      </c>
      <c r="J15" s="29">
        <v>14862.489600000001</v>
      </c>
      <c r="K15" s="45" t="s">
        <v>40</v>
      </c>
      <c r="L15" s="27">
        <f t="shared" si="5"/>
        <v>83593.2304</v>
      </c>
      <c r="M15" s="45">
        <f t="shared" si="4"/>
        <v>132192.41440000001</v>
      </c>
      <c r="N15" s="27">
        <f t="shared" si="6"/>
        <v>132192.41440000001</v>
      </c>
      <c r="O15" s="45"/>
      <c r="P15" s="51" t="s">
        <v>49</v>
      </c>
      <c r="Q15" s="79" t="s">
        <v>82</v>
      </c>
      <c r="R15" s="86" t="s">
        <v>83</v>
      </c>
      <c r="S15" s="30" t="s">
        <v>84</v>
      </c>
      <c r="T15" s="87" t="s">
        <v>89</v>
      </c>
      <c r="U15" s="88" t="s">
        <v>90</v>
      </c>
      <c r="V15" s="88" t="s">
        <v>40</v>
      </c>
      <c r="W15" s="88"/>
      <c r="X15" s="3" t="s">
        <v>40</v>
      </c>
      <c r="Y15" s="5"/>
      <c r="Z15" s="3">
        <v>153</v>
      </c>
      <c r="AA15" s="5"/>
      <c r="AB15" s="19" t="s">
        <v>78</v>
      </c>
      <c r="AC15" s="82"/>
      <c r="AD15" s="85"/>
    </row>
    <row r="16" spans="1:30" s="34" customFormat="1" ht="225.75" x14ac:dyDescent="0.3">
      <c r="A16" s="37">
        <v>4</v>
      </c>
      <c r="B16" s="36" t="s">
        <v>42</v>
      </c>
      <c r="C16" s="5" t="s">
        <v>39</v>
      </c>
      <c r="D16" s="4" t="s">
        <v>46</v>
      </c>
      <c r="E16" s="2">
        <v>2023</v>
      </c>
      <c r="F16" s="3">
        <v>2024</v>
      </c>
      <c r="G16" s="28">
        <v>24290.453000000001</v>
      </c>
      <c r="H16" s="28">
        <v>20803.459826000002</v>
      </c>
      <c r="I16" s="29">
        <v>12872.27</v>
      </c>
      <c r="J16" s="29">
        <v>3486.9931740000002</v>
      </c>
      <c r="K16" s="45" t="s">
        <v>40</v>
      </c>
      <c r="L16" s="27">
        <f t="shared" si="5"/>
        <v>9385.2768260000012</v>
      </c>
      <c r="M16" s="45">
        <f t="shared" si="4"/>
        <v>20803.459826000002</v>
      </c>
      <c r="N16" s="27">
        <f t="shared" si="6"/>
        <v>20803.459826000002</v>
      </c>
      <c r="O16" s="45"/>
      <c r="P16" s="51" t="s">
        <v>49</v>
      </c>
      <c r="Q16" s="79" t="s">
        <v>82</v>
      </c>
      <c r="R16" s="86" t="s">
        <v>83</v>
      </c>
      <c r="S16" s="30" t="s">
        <v>84</v>
      </c>
      <c r="T16" s="87" t="s">
        <v>91</v>
      </c>
      <c r="U16" s="88" t="s">
        <v>92</v>
      </c>
      <c r="V16" s="88" t="s">
        <v>40</v>
      </c>
      <c r="W16" s="88"/>
      <c r="X16" s="3" t="s">
        <v>40</v>
      </c>
      <c r="Y16" s="5"/>
      <c r="Z16" s="3">
        <v>56</v>
      </c>
      <c r="AA16" s="5"/>
      <c r="AB16" s="19" t="s">
        <v>78</v>
      </c>
      <c r="AD16" s="89"/>
    </row>
    <row r="17" spans="1:30" s="34" customFormat="1" ht="225.75" x14ac:dyDescent="0.3">
      <c r="A17" s="37">
        <v>5</v>
      </c>
      <c r="B17" s="36" t="s">
        <v>42</v>
      </c>
      <c r="C17" s="5" t="s">
        <v>39</v>
      </c>
      <c r="D17" s="4" t="s">
        <v>47</v>
      </c>
      <c r="E17" s="2">
        <v>2023</v>
      </c>
      <c r="F17" s="3">
        <v>2024</v>
      </c>
      <c r="G17" s="28">
        <v>183462.39</v>
      </c>
      <c r="H17" s="28">
        <v>163389.25243000002</v>
      </c>
      <c r="I17" s="29">
        <v>194877.95199999999</v>
      </c>
      <c r="J17" s="29">
        <v>20073.137569999999</v>
      </c>
      <c r="K17" s="45" t="s">
        <v>40</v>
      </c>
      <c r="L17" s="27">
        <f t="shared" si="5"/>
        <v>174804.81443</v>
      </c>
      <c r="M17" s="45">
        <f t="shared" si="4"/>
        <v>163389.25243000002</v>
      </c>
      <c r="N17" s="27">
        <f t="shared" si="6"/>
        <v>163389.25243000002</v>
      </c>
      <c r="O17" s="80"/>
      <c r="P17" s="51" t="s">
        <v>49</v>
      </c>
      <c r="Q17" s="79" t="s">
        <v>82</v>
      </c>
      <c r="R17" s="86" t="s">
        <v>83</v>
      </c>
      <c r="S17" s="30" t="s">
        <v>84</v>
      </c>
      <c r="T17" s="87" t="s">
        <v>93</v>
      </c>
      <c r="U17" s="88" t="s">
        <v>94</v>
      </c>
      <c r="V17" s="88" t="s">
        <v>40</v>
      </c>
      <c r="W17" s="88"/>
      <c r="X17" s="3" t="s">
        <v>40</v>
      </c>
      <c r="Y17" s="5"/>
      <c r="Z17" s="3">
        <v>154</v>
      </c>
      <c r="AA17" s="5"/>
      <c r="AB17" s="19" t="s">
        <v>78</v>
      </c>
      <c r="AD17" s="89"/>
    </row>
    <row r="18" spans="1:30" s="34" customFormat="1" ht="225.75" x14ac:dyDescent="0.3">
      <c r="A18" s="37">
        <v>6</v>
      </c>
      <c r="B18" s="36" t="s">
        <v>42</v>
      </c>
      <c r="C18" s="5" t="s">
        <v>39</v>
      </c>
      <c r="D18" s="4" t="s">
        <v>48</v>
      </c>
      <c r="E18" s="2">
        <v>2023</v>
      </c>
      <c r="F18" s="2">
        <v>2024</v>
      </c>
      <c r="G18" s="28">
        <v>48181.131000000001</v>
      </c>
      <c r="H18" s="28">
        <v>42571.351000000002</v>
      </c>
      <c r="I18" s="29">
        <v>19937.812000000002</v>
      </c>
      <c r="J18" s="53">
        <v>5609.78</v>
      </c>
      <c r="K18" s="54" t="s">
        <v>40</v>
      </c>
      <c r="L18" s="55">
        <f t="shared" si="5"/>
        <v>14328.032000000003</v>
      </c>
      <c r="M18" s="54">
        <f t="shared" si="4"/>
        <v>42571.351000000002</v>
      </c>
      <c r="N18" s="27">
        <f t="shared" si="6"/>
        <v>42571.351000000002</v>
      </c>
      <c r="O18" s="80"/>
      <c r="P18" s="56" t="s">
        <v>49</v>
      </c>
      <c r="Q18" s="79" t="s">
        <v>82</v>
      </c>
      <c r="R18" s="86" t="s">
        <v>83</v>
      </c>
      <c r="S18" s="30" t="s">
        <v>84</v>
      </c>
      <c r="T18" s="87" t="s">
        <v>95</v>
      </c>
      <c r="U18" s="88" t="s">
        <v>96</v>
      </c>
      <c r="V18" s="88" t="s">
        <v>40</v>
      </c>
      <c r="W18" s="88"/>
      <c r="X18" s="3" t="s">
        <v>40</v>
      </c>
      <c r="Y18" s="5"/>
      <c r="Z18" s="3">
        <v>301</v>
      </c>
      <c r="AA18" s="5"/>
      <c r="AB18" s="57" t="s">
        <v>78</v>
      </c>
      <c r="AD18" s="89"/>
    </row>
    <row r="19" spans="1:30" s="34" customFormat="1" ht="24" customHeight="1" x14ac:dyDescent="0.3">
      <c r="A19" s="83"/>
      <c r="B19" s="40" t="s">
        <v>41</v>
      </c>
      <c r="C19" s="40"/>
      <c r="D19" s="43" t="s">
        <v>13</v>
      </c>
      <c r="E19" s="43" t="s">
        <v>13</v>
      </c>
      <c r="F19" s="43" t="s">
        <v>13</v>
      </c>
      <c r="G19" s="46">
        <f>SUM(G20:G30)</f>
        <v>1045958.8</v>
      </c>
      <c r="H19" s="46">
        <f t="shared" ref="H19:L19" si="7">SUM(H20:H30)</f>
        <v>788609.60156999994</v>
      </c>
      <c r="I19" s="46">
        <f t="shared" si="7"/>
        <v>860050.11600000015</v>
      </c>
      <c r="J19" s="46">
        <f t="shared" si="7"/>
        <v>257349.19842999999</v>
      </c>
      <c r="K19" s="46" t="s">
        <v>13</v>
      </c>
      <c r="L19" s="46">
        <f t="shared" si="7"/>
        <v>602700.91756999993</v>
      </c>
      <c r="M19" s="46">
        <f t="shared" ref="M19" si="8">SUM(M20:M30)</f>
        <v>680381.38199999998</v>
      </c>
      <c r="N19" s="46">
        <f t="shared" ref="N19" si="9">SUM(N20:N30)</f>
        <v>680381.38199999998</v>
      </c>
      <c r="O19" s="46">
        <f t="shared" ref="O19" si="10">SUM(O20:O30)</f>
        <v>0</v>
      </c>
      <c r="P19" s="52" t="s">
        <v>13</v>
      </c>
      <c r="Q19" s="43" t="s">
        <v>13</v>
      </c>
      <c r="R19" s="43" t="s">
        <v>13</v>
      </c>
      <c r="S19" s="43" t="s">
        <v>13</v>
      </c>
      <c r="T19" s="43" t="s">
        <v>13</v>
      </c>
      <c r="U19" s="43" t="s">
        <v>13</v>
      </c>
      <c r="V19" s="43" t="s">
        <v>13</v>
      </c>
      <c r="W19" s="43" t="s">
        <v>13</v>
      </c>
      <c r="X19" s="43" t="s">
        <v>13</v>
      </c>
      <c r="Y19" s="43" t="s">
        <v>13</v>
      </c>
      <c r="Z19" s="52">
        <f>SUM(Z20:Z30)</f>
        <v>2307</v>
      </c>
      <c r="AA19" s="84">
        <f>SUM(AA20:AA22)</f>
        <v>0</v>
      </c>
      <c r="AB19" s="43" t="s">
        <v>13</v>
      </c>
      <c r="AD19" s="89"/>
    </row>
    <row r="20" spans="1:30" s="34" customFormat="1" ht="206.25" x14ac:dyDescent="0.3">
      <c r="A20" s="37">
        <v>1</v>
      </c>
      <c r="B20" s="36" t="s">
        <v>41</v>
      </c>
      <c r="C20" s="5" t="s">
        <v>39</v>
      </c>
      <c r="D20" s="4" t="s">
        <v>50</v>
      </c>
      <c r="E20" s="107">
        <v>2023</v>
      </c>
      <c r="F20" s="107">
        <v>2025</v>
      </c>
      <c r="G20" s="58">
        <v>341583.8</v>
      </c>
      <c r="H20" s="108">
        <f t="shared" ref="H20:H30" si="11">G20-J20</f>
        <v>310304.08763999998</v>
      </c>
      <c r="I20" s="58">
        <v>200000</v>
      </c>
      <c r="J20" s="58">
        <v>31279.712359999998</v>
      </c>
      <c r="K20" s="109" t="s">
        <v>40</v>
      </c>
      <c r="L20" s="108">
        <f t="shared" ref="L20:L30" si="12">I20-J20</f>
        <v>168720.28764</v>
      </c>
      <c r="M20" s="108">
        <v>295969.01799999998</v>
      </c>
      <c r="N20" s="108">
        <v>295969.01799999998</v>
      </c>
      <c r="O20" s="108"/>
      <c r="P20" s="51" t="s">
        <v>49</v>
      </c>
      <c r="Q20" s="92" t="s">
        <v>97</v>
      </c>
      <c r="R20" s="93" t="s">
        <v>98</v>
      </c>
      <c r="S20" s="94" t="s">
        <v>84</v>
      </c>
      <c r="T20" s="94" t="s">
        <v>99</v>
      </c>
      <c r="U20" s="93" t="s">
        <v>100</v>
      </c>
      <c r="V20" s="94" t="s">
        <v>84</v>
      </c>
      <c r="W20" s="95"/>
      <c r="X20" s="94" t="s">
        <v>101</v>
      </c>
      <c r="Y20" s="96"/>
      <c r="Z20" s="94">
        <v>288</v>
      </c>
      <c r="AA20" s="94"/>
      <c r="AB20" s="5" t="s">
        <v>78</v>
      </c>
      <c r="AD20" s="89"/>
    </row>
    <row r="21" spans="1:30" s="34" customFormat="1" ht="150" x14ac:dyDescent="0.3">
      <c r="A21" s="37">
        <v>2</v>
      </c>
      <c r="B21" s="36" t="s">
        <v>41</v>
      </c>
      <c r="C21" s="5" t="s">
        <v>39</v>
      </c>
      <c r="D21" s="4" t="s">
        <v>51</v>
      </c>
      <c r="E21" s="107">
        <v>2023</v>
      </c>
      <c r="F21" s="110">
        <v>2024</v>
      </c>
      <c r="G21" s="58">
        <v>25279.02</v>
      </c>
      <c r="H21" s="108">
        <f t="shared" si="11"/>
        <v>19224.830000000002</v>
      </c>
      <c r="I21" s="58">
        <v>20748</v>
      </c>
      <c r="J21" s="58">
        <v>6054.19</v>
      </c>
      <c r="K21" s="109" t="s">
        <v>40</v>
      </c>
      <c r="L21" s="108">
        <f t="shared" si="12"/>
        <v>14693.810000000001</v>
      </c>
      <c r="M21" s="108">
        <v>18589.409</v>
      </c>
      <c r="N21" s="108">
        <v>18589.409</v>
      </c>
      <c r="O21" s="108"/>
      <c r="P21" s="51" t="s">
        <v>49</v>
      </c>
      <c r="Q21" s="92" t="s">
        <v>97</v>
      </c>
      <c r="R21" s="93" t="s">
        <v>102</v>
      </c>
      <c r="S21" s="94" t="s">
        <v>84</v>
      </c>
      <c r="T21" s="94" t="s">
        <v>103</v>
      </c>
      <c r="U21" s="93" t="s">
        <v>104</v>
      </c>
      <c r="V21" s="94" t="s">
        <v>84</v>
      </c>
      <c r="W21" s="95"/>
      <c r="X21" s="94" t="s">
        <v>101</v>
      </c>
      <c r="Y21" s="96"/>
      <c r="Z21" s="94">
        <v>45</v>
      </c>
      <c r="AA21" s="94"/>
      <c r="AB21" s="5" t="s">
        <v>78</v>
      </c>
      <c r="AD21" s="89"/>
    </row>
    <row r="22" spans="1:30" s="34" customFormat="1" ht="150" x14ac:dyDescent="0.3">
      <c r="A22" s="37">
        <v>3</v>
      </c>
      <c r="B22" s="36" t="s">
        <v>41</v>
      </c>
      <c r="C22" s="5" t="s">
        <v>39</v>
      </c>
      <c r="D22" s="4" t="s">
        <v>52</v>
      </c>
      <c r="E22" s="107">
        <v>2023</v>
      </c>
      <c r="F22" s="110">
        <v>2024</v>
      </c>
      <c r="G22" s="58">
        <v>104014.9</v>
      </c>
      <c r="H22" s="108">
        <f t="shared" si="11"/>
        <v>77456.564229999989</v>
      </c>
      <c r="I22" s="58">
        <v>90814.442999999999</v>
      </c>
      <c r="J22" s="58">
        <v>26558.335769999998</v>
      </c>
      <c r="K22" s="109" t="s">
        <v>40</v>
      </c>
      <c r="L22" s="108">
        <f t="shared" si="12"/>
        <v>64256.107230000001</v>
      </c>
      <c r="M22" s="108">
        <v>73709.960000000006</v>
      </c>
      <c r="N22" s="108">
        <v>73709.960000000006</v>
      </c>
      <c r="O22" s="108"/>
      <c r="P22" s="51" t="s">
        <v>49</v>
      </c>
      <c r="Q22" s="92" t="s">
        <v>97</v>
      </c>
      <c r="R22" s="93" t="s">
        <v>102</v>
      </c>
      <c r="S22" s="94" t="s">
        <v>84</v>
      </c>
      <c r="T22" s="94" t="s">
        <v>105</v>
      </c>
      <c r="U22" s="93" t="s">
        <v>106</v>
      </c>
      <c r="V22" s="94" t="s">
        <v>84</v>
      </c>
      <c r="W22" s="95"/>
      <c r="X22" s="94" t="s">
        <v>101</v>
      </c>
      <c r="Y22" s="96"/>
      <c r="Z22" s="94">
        <v>176</v>
      </c>
      <c r="AA22" s="94"/>
      <c r="AB22" s="5" t="s">
        <v>78</v>
      </c>
      <c r="AD22" s="89"/>
    </row>
    <row r="23" spans="1:30" s="34" customFormat="1" ht="150" x14ac:dyDescent="0.3">
      <c r="A23" s="37">
        <v>4</v>
      </c>
      <c r="B23" s="36" t="s">
        <v>41</v>
      </c>
      <c r="C23" s="5" t="s">
        <v>39</v>
      </c>
      <c r="D23" s="4" t="s">
        <v>53</v>
      </c>
      <c r="E23" s="107">
        <v>2023</v>
      </c>
      <c r="F23" s="110">
        <v>2024</v>
      </c>
      <c r="G23" s="58">
        <v>133683.74</v>
      </c>
      <c r="H23" s="58">
        <f t="shared" si="11"/>
        <v>71123.440459999983</v>
      </c>
      <c r="I23" s="58">
        <v>114391.883</v>
      </c>
      <c r="J23" s="58">
        <v>62560.29954</v>
      </c>
      <c r="K23" s="109" t="s">
        <v>40</v>
      </c>
      <c r="L23" s="108">
        <f t="shared" si="12"/>
        <v>51831.583460000002</v>
      </c>
      <c r="M23" s="108">
        <v>41557.129000000001</v>
      </c>
      <c r="N23" s="108">
        <v>41557.129000000001</v>
      </c>
      <c r="O23" s="108"/>
      <c r="P23" s="51" t="s">
        <v>49</v>
      </c>
      <c r="Q23" s="92" t="s">
        <v>97</v>
      </c>
      <c r="R23" s="93" t="s">
        <v>102</v>
      </c>
      <c r="S23" s="94" t="s">
        <v>84</v>
      </c>
      <c r="T23" s="94" t="s">
        <v>107</v>
      </c>
      <c r="U23" s="93" t="s">
        <v>108</v>
      </c>
      <c r="V23" s="94" t="s">
        <v>84</v>
      </c>
      <c r="W23" s="95"/>
      <c r="X23" s="94" t="s">
        <v>101</v>
      </c>
      <c r="Y23" s="97"/>
      <c r="Z23" s="94">
        <v>426</v>
      </c>
      <c r="AA23" s="94"/>
      <c r="AB23" s="5" t="s">
        <v>78</v>
      </c>
      <c r="AD23" s="89"/>
    </row>
    <row r="24" spans="1:30" s="34" customFormat="1" ht="150" x14ac:dyDescent="0.3">
      <c r="A24" s="37">
        <v>5</v>
      </c>
      <c r="B24" s="36" t="s">
        <v>41</v>
      </c>
      <c r="C24" s="5" t="s">
        <v>39</v>
      </c>
      <c r="D24" s="4" t="s">
        <v>54</v>
      </c>
      <c r="E24" s="107">
        <v>2023</v>
      </c>
      <c r="F24" s="110">
        <v>2024</v>
      </c>
      <c r="G24" s="58">
        <v>118956.82</v>
      </c>
      <c r="H24" s="58">
        <f t="shared" si="11"/>
        <v>89593.510470000008</v>
      </c>
      <c r="I24" s="58">
        <v>107666.609</v>
      </c>
      <c r="J24" s="58">
        <v>29363.309529999999</v>
      </c>
      <c r="K24" s="109" t="s">
        <v>40</v>
      </c>
      <c r="L24" s="108">
        <f t="shared" si="12"/>
        <v>78303.299469999998</v>
      </c>
      <c r="M24" s="108">
        <v>62461.133000000002</v>
      </c>
      <c r="N24" s="108">
        <v>62461.133000000002</v>
      </c>
      <c r="O24" s="108"/>
      <c r="P24" s="51" t="s">
        <v>49</v>
      </c>
      <c r="Q24" s="92" t="s">
        <v>97</v>
      </c>
      <c r="R24" s="93" t="s">
        <v>102</v>
      </c>
      <c r="S24" s="94" t="s">
        <v>84</v>
      </c>
      <c r="T24" s="94" t="s">
        <v>109</v>
      </c>
      <c r="U24" s="93" t="s">
        <v>110</v>
      </c>
      <c r="V24" s="94" t="s">
        <v>84</v>
      </c>
      <c r="W24" s="95"/>
      <c r="X24" s="94" t="s">
        <v>101</v>
      </c>
      <c r="Y24" s="97"/>
      <c r="Z24" s="94">
        <v>110</v>
      </c>
      <c r="AA24" s="94"/>
      <c r="AB24" s="5" t="s">
        <v>78</v>
      </c>
      <c r="AD24" s="89"/>
    </row>
    <row r="25" spans="1:30" s="34" customFormat="1" ht="150" x14ac:dyDescent="0.3">
      <c r="A25" s="37">
        <v>6</v>
      </c>
      <c r="B25" s="36" t="s">
        <v>41</v>
      </c>
      <c r="C25" s="5" t="s">
        <v>39</v>
      </c>
      <c r="D25" s="4" t="s">
        <v>55</v>
      </c>
      <c r="E25" s="107">
        <v>2023</v>
      </c>
      <c r="F25" s="107">
        <v>2024</v>
      </c>
      <c r="G25" s="58">
        <v>66406.84</v>
      </c>
      <c r="H25" s="58">
        <f t="shared" si="11"/>
        <v>38879.955949999996</v>
      </c>
      <c r="I25" s="58">
        <v>76497.888999999996</v>
      </c>
      <c r="J25" s="58">
        <v>27526.884050000001</v>
      </c>
      <c r="K25" s="109" t="s">
        <v>40</v>
      </c>
      <c r="L25" s="108">
        <f t="shared" si="12"/>
        <v>48971.004949999995</v>
      </c>
      <c r="M25" s="108">
        <v>34562.281999999999</v>
      </c>
      <c r="N25" s="108">
        <v>34562.281999999999</v>
      </c>
      <c r="O25" s="108"/>
      <c r="P25" s="51" t="s">
        <v>49</v>
      </c>
      <c r="Q25" s="92" t="s">
        <v>97</v>
      </c>
      <c r="R25" s="93" t="s">
        <v>102</v>
      </c>
      <c r="S25" s="94" t="s">
        <v>84</v>
      </c>
      <c r="T25" s="94" t="s">
        <v>111</v>
      </c>
      <c r="U25" s="93" t="s">
        <v>112</v>
      </c>
      <c r="V25" s="94" t="s">
        <v>84</v>
      </c>
      <c r="W25" s="95"/>
      <c r="X25" s="94" t="s">
        <v>101</v>
      </c>
      <c r="Y25" s="97"/>
      <c r="Z25" s="94">
        <v>213</v>
      </c>
      <c r="AA25" s="94"/>
      <c r="AB25" s="5" t="s">
        <v>78</v>
      </c>
      <c r="AD25" s="89"/>
    </row>
    <row r="26" spans="1:30" s="34" customFormat="1" ht="150" x14ac:dyDescent="0.3">
      <c r="A26" s="37">
        <v>7</v>
      </c>
      <c r="B26" s="36" t="s">
        <v>41</v>
      </c>
      <c r="C26" s="5" t="s">
        <v>39</v>
      </c>
      <c r="D26" s="4" t="s">
        <v>56</v>
      </c>
      <c r="E26" s="107">
        <v>2023</v>
      </c>
      <c r="F26" s="107">
        <v>2024</v>
      </c>
      <c r="G26" s="58">
        <v>28632.75</v>
      </c>
      <c r="H26" s="58">
        <f t="shared" si="11"/>
        <v>19206.985189999999</v>
      </c>
      <c r="I26" s="58">
        <v>33527.743000000002</v>
      </c>
      <c r="J26" s="58">
        <v>9425.7648100000006</v>
      </c>
      <c r="K26" s="109" t="s">
        <v>40</v>
      </c>
      <c r="L26" s="108">
        <f t="shared" si="12"/>
        <v>24101.978190000002</v>
      </c>
      <c r="M26" s="108">
        <v>17237.133000000002</v>
      </c>
      <c r="N26" s="108">
        <v>17237.133000000002</v>
      </c>
      <c r="O26" s="108"/>
      <c r="P26" s="51" t="s">
        <v>49</v>
      </c>
      <c r="Q26" s="92" t="s">
        <v>97</v>
      </c>
      <c r="R26" s="93" t="s">
        <v>102</v>
      </c>
      <c r="S26" s="94" t="s">
        <v>84</v>
      </c>
      <c r="T26" s="94" t="s">
        <v>113</v>
      </c>
      <c r="U26" s="93" t="s">
        <v>114</v>
      </c>
      <c r="V26" s="94" t="s">
        <v>84</v>
      </c>
      <c r="W26" s="95"/>
      <c r="X26" s="94" t="s">
        <v>101</v>
      </c>
      <c r="Y26" s="97"/>
      <c r="Z26" s="94">
        <v>120</v>
      </c>
      <c r="AA26" s="94"/>
      <c r="AB26" s="5" t="s">
        <v>78</v>
      </c>
      <c r="AD26" s="89"/>
    </row>
    <row r="27" spans="1:30" s="34" customFormat="1" ht="150" x14ac:dyDescent="0.3">
      <c r="A27" s="37">
        <v>8</v>
      </c>
      <c r="B27" s="36" t="s">
        <v>41</v>
      </c>
      <c r="C27" s="5" t="s">
        <v>39</v>
      </c>
      <c r="D27" s="4" t="s">
        <v>57</v>
      </c>
      <c r="E27" s="107">
        <v>2023</v>
      </c>
      <c r="F27" s="107">
        <v>2024</v>
      </c>
      <c r="G27" s="58">
        <v>37033.620000000003</v>
      </c>
      <c r="H27" s="58">
        <f t="shared" si="11"/>
        <v>26285.031000000003</v>
      </c>
      <c r="I27" s="58">
        <v>38667.892</v>
      </c>
      <c r="J27" s="58">
        <v>10748.589</v>
      </c>
      <c r="K27" s="109" t="s">
        <v>40</v>
      </c>
      <c r="L27" s="108">
        <f t="shared" si="12"/>
        <v>27919.303</v>
      </c>
      <c r="M27" s="108">
        <v>25429.504000000001</v>
      </c>
      <c r="N27" s="108">
        <v>25429.504000000001</v>
      </c>
      <c r="O27" s="108"/>
      <c r="P27" s="51" t="s">
        <v>49</v>
      </c>
      <c r="Q27" s="92" t="s">
        <v>97</v>
      </c>
      <c r="R27" s="93" t="s">
        <v>102</v>
      </c>
      <c r="S27" s="94" t="s">
        <v>84</v>
      </c>
      <c r="T27" s="94" t="s">
        <v>115</v>
      </c>
      <c r="U27" s="93" t="s">
        <v>116</v>
      </c>
      <c r="V27" s="94" t="s">
        <v>84</v>
      </c>
      <c r="W27" s="95"/>
      <c r="X27" s="94" t="s">
        <v>101</v>
      </c>
      <c r="Y27" s="97"/>
      <c r="Z27" s="94">
        <v>278</v>
      </c>
      <c r="AA27" s="94"/>
      <c r="AB27" s="5" t="s">
        <v>78</v>
      </c>
      <c r="AD27" s="89"/>
    </row>
    <row r="28" spans="1:30" s="34" customFormat="1" ht="150" x14ac:dyDescent="0.3">
      <c r="A28" s="37">
        <v>9</v>
      </c>
      <c r="B28" s="36" t="s">
        <v>41</v>
      </c>
      <c r="C28" s="5" t="s">
        <v>39</v>
      </c>
      <c r="D28" s="4" t="s">
        <v>58</v>
      </c>
      <c r="E28" s="107">
        <v>2023</v>
      </c>
      <c r="F28" s="107">
        <v>2024</v>
      </c>
      <c r="G28" s="58">
        <v>31956.240000000002</v>
      </c>
      <c r="H28" s="58">
        <f t="shared" si="11"/>
        <v>23216.340000000004</v>
      </c>
      <c r="I28" s="58">
        <v>41092.337</v>
      </c>
      <c r="J28" s="58">
        <v>8739.9</v>
      </c>
      <c r="K28" s="109" t="s">
        <v>40</v>
      </c>
      <c r="L28" s="108">
        <f t="shared" si="12"/>
        <v>32352.436999999998</v>
      </c>
      <c r="M28" s="108">
        <v>20916.026000000002</v>
      </c>
      <c r="N28" s="108">
        <v>20916.026000000002</v>
      </c>
      <c r="O28" s="108"/>
      <c r="P28" s="51" t="s">
        <v>49</v>
      </c>
      <c r="Q28" s="92" t="s">
        <v>97</v>
      </c>
      <c r="R28" s="93" t="s">
        <v>102</v>
      </c>
      <c r="S28" s="94" t="s">
        <v>84</v>
      </c>
      <c r="T28" s="94" t="s">
        <v>117</v>
      </c>
      <c r="U28" s="93" t="s">
        <v>118</v>
      </c>
      <c r="V28" s="94" t="s">
        <v>84</v>
      </c>
      <c r="W28" s="95"/>
      <c r="X28" s="94" t="s">
        <v>101</v>
      </c>
      <c r="Y28" s="97"/>
      <c r="Z28" s="94">
        <v>321</v>
      </c>
      <c r="AA28" s="94"/>
      <c r="AB28" s="5" t="s">
        <v>78</v>
      </c>
      <c r="AD28" s="89"/>
    </row>
    <row r="29" spans="1:30" s="34" customFormat="1" ht="150" x14ac:dyDescent="0.3">
      <c r="A29" s="37">
        <v>10</v>
      </c>
      <c r="B29" s="36" t="s">
        <v>41</v>
      </c>
      <c r="C29" s="5" t="s">
        <v>39</v>
      </c>
      <c r="D29" s="4" t="s">
        <v>59</v>
      </c>
      <c r="E29" s="107">
        <v>2023</v>
      </c>
      <c r="F29" s="110">
        <v>2024</v>
      </c>
      <c r="G29" s="58">
        <v>81039.53</v>
      </c>
      <c r="H29" s="58">
        <f t="shared" si="11"/>
        <v>63145.969960000002</v>
      </c>
      <c r="I29" s="58">
        <v>59900.603999999999</v>
      </c>
      <c r="J29" s="58">
        <v>17893.560039999997</v>
      </c>
      <c r="K29" s="109" t="s">
        <v>40</v>
      </c>
      <c r="L29" s="108">
        <f t="shared" si="12"/>
        <v>42007.043960000003</v>
      </c>
      <c r="M29" s="108">
        <v>52897.201999999997</v>
      </c>
      <c r="N29" s="108">
        <v>52897.201999999997</v>
      </c>
      <c r="O29" s="108"/>
      <c r="P29" s="51" t="s">
        <v>49</v>
      </c>
      <c r="Q29" s="92" t="s">
        <v>97</v>
      </c>
      <c r="R29" s="93" t="s">
        <v>102</v>
      </c>
      <c r="S29" s="94" t="s">
        <v>84</v>
      </c>
      <c r="T29" s="94" t="s">
        <v>119</v>
      </c>
      <c r="U29" s="93" t="s">
        <v>120</v>
      </c>
      <c r="V29" s="94" t="s">
        <v>84</v>
      </c>
      <c r="W29" s="95"/>
      <c r="X29" s="94" t="s">
        <v>101</v>
      </c>
      <c r="Y29" s="97"/>
      <c r="Z29" s="94">
        <v>150</v>
      </c>
      <c r="AA29" s="94"/>
      <c r="AB29" s="5" t="s">
        <v>78</v>
      </c>
      <c r="AD29" s="89"/>
    </row>
    <row r="30" spans="1:30" s="34" customFormat="1" ht="150" x14ac:dyDescent="0.3">
      <c r="A30" s="37">
        <v>11</v>
      </c>
      <c r="B30" s="36" t="s">
        <v>41</v>
      </c>
      <c r="C30" s="5" t="s">
        <v>39</v>
      </c>
      <c r="D30" s="4" t="s">
        <v>60</v>
      </c>
      <c r="E30" s="107">
        <v>2023</v>
      </c>
      <c r="F30" s="107">
        <v>2024</v>
      </c>
      <c r="G30" s="58">
        <v>77371.539999999994</v>
      </c>
      <c r="H30" s="58">
        <f t="shared" si="11"/>
        <v>50172.886669999993</v>
      </c>
      <c r="I30" s="58">
        <v>76742.716</v>
      </c>
      <c r="J30" s="58">
        <v>27198.653330000001</v>
      </c>
      <c r="K30" s="109" t="s">
        <v>40</v>
      </c>
      <c r="L30" s="108">
        <f t="shared" si="12"/>
        <v>49544.062669999999</v>
      </c>
      <c r="M30" s="108">
        <v>37052.586000000003</v>
      </c>
      <c r="N30" s="108">
        <v>37052.586000000003</v>
      </c>
      <c r="O30" s="108"/>
      <c r="P30" s="51" t="s">
        <v>49</v>
      </c>
      <c r="Q30" s="92" t="s">
        <v>97</v>
      </c>
      <c r="R30" s="93" t="s">
        <v>102</v>
      </c>
      <c r="S30" s="94" t="s">
        <v>84</v>
      </c>
      <c r="T30" s="94" t="s">
        <v>121</v>
      </c>
      <c r="U30" s="93" t="s">
        <v>122</v>
      </c>
      <c r="V30" s="94" t="s">
        <v>84</v>
      </c>
      <c r="W30" s="95"/>
      <c r="X30" s="94" t="s">
        <v>101</v>
      </c>
      <c r="Y30" s="97"/>
      <c r="Z30" s="94">
        <v>180</v>
      </c>
      <c r="AA30" s="94"/>
      <c r="AB30" s="5" t="s">
        <v>78</v>
      </c>
      <c r="AD30" s="89"/>
    </row>
    <row r="31" spans="1:30" s="34" customFormat="1" ht="29.25" customHeight="1" x14ac:dyDescent="0.3">
      <c r="A31" s="83"/>
      <c r="B31" s="40" t="s">
        <v>61</v>
      </c>
      <c r="C31" s="40"/>
      <c r="D31" s="43" t="s">
        <v>13</v>
      </c>
      <c r="E31" s="43" t="s">
        <v>13</v>
      </c>
      <c r="F31" s="43" t="s">
        <v>13</v>
      </c>
      <c r="G31" s="46">
        <f>SUM(G32)</f>
        <v>91015.312999999995</v>
      </c>
      <c r="H31" s="46">
        <f t="shared" ref="H31:L31" si="13">SUM(H32)</f>
        <v>77515.312999999995</v>
      </c>
      <c r="I31" s="46">
        <f t="shared" si="13"/>
        <v>90000</v>
      </c>
      <c r="J31" s="46">
        <f t="shared" si="13"/>
        <v>13500</v>
      </c>
      <c r="K31" s="43" t="s">
        <v>13</v>
      </c>
      <c r="L31" s="46">
        <f t="shared" si="13"/>
        <v>76500</v>
      </c>
      <c r="M31" s="46">
        <f t="shared" ref="M31" si="14">SUM(M32)</f>
        <v>77515.312999999995</v>
      </c>
      <c r="N31" s="46">
        <f t="shared" ref="N31" si="15">SUM(N32)</f>
        <v>77515.312999999995</v>
      </c>
      <c r="O31" s="46">
        <f t="shared" ref="O31" si="16">SUM(O32)</f>
        <v>0</v>
      </c>
      <c r="P31" s="43" t="s">
        <v>13</v>
      </c>
      <c r="Q31" s="43" t="s">
        <v>13</v>
      </c>
      <c r="R31" s="43" t="s">
        <v>13</v>
      </c>
      <c r="S31" s="43" t="s">
        <v>13</v>
      </c>
      <c r="T31" s="43" t="s">
        <v>13</v>
      </c>
      <c r="U31" s="43" t="s">
        <v>13</v>
      </c>
      <c r="V31" s="43" t="s">
        <v>13</v>
      </c>
      <c r="W31" s="43" t="s">
        <v>13</v>
      </c>
      <c r="X31" s="43" t="s">
        <v>13</v>
      </c>
      <c r="Y31" s="43" t="s">
        <v>13</v>
      </c>
      <c r="Z31" s="84">
        <f>SUM(Z32:Z34)</f>
        <v>27984</v>
      </c>
      <c r="AA31" s="84">
        <f>SUM(AA32:AA34)</f>
        <v>0</v>
      </c>
      <c r="AB31" s="43" t="s">
        <v>13</v>
      </c>
      <c r="AD31" s="89"/>
    </row>
    <row r="32" spans="1:30" s="34" customFormat="1" ht="134.25" customHeight="1" x14ac:dyDescent="0.3">
      <c r="A32" s="35">
        <v>1</v>
      </c>
      <c r="B32" s="4" t="s">
        <v>61</v>
      </c>
      <c r="C32" s="5" t="s">
        <v>39</v>
      </c>
      <c r="D32" s="4" t="s">
        <v>62</v>
      </c>
      <c r="E32" s="1">
        <v>2023</v>
      </c>
      <c r="F32" s="1">
        <v>2024</v>
      </c>
      <c r="G32" s="32">
        <v>91015.312999999995</v>
      </c>
      <c r="H32" s="32">
        <f>G32-J32</f>
        <v>77515.312999999995</v>
      </c>
      <c r="I32" s="31">
        <v>90000</v>
      </c>
      <c r="J32" s="32">
        <v>13500</v>
      </c>
      <c r="K32" s="31" t="s">
        <v>40</v>
      </c>
      <c r="L32" s="31">
        <f>I32-J32</f>
        <v>76500</v>
      </c>
      <c r="M32" s="27">
        <f>SUM(N32:O32)</f>
        <v>77515.312999999995</v>
      </c>
      <c r="N32" s="27">
        <f>H32</f>
        <v>77515.312999999995</v>
      </c>
      <c r="O32" s="33"/>
      <c r="P32" s="31" t="s">
        <v>49</v>
      </c>
      <c r="Q32" s="81"/>
      <c r="R32" s="93" t="s">
        <v>102</v>
      </c>
      <c r="S32" s="31" t="s">
        <v>49</v>
      </c>
      <c r="T32" s="31" t="s">
        <v>147</v>
      </c>
      <c r="U32" s="99" t="s">
        <v>148</v>
      </c>
      <c r="V32" s="90"/>
      <c r="W32" s="90"/>
      <c r="X32" s="91"/>
      <c r="Y32" s="91"/>
      <c r="Z32" s="91"/>
      <c r="AA32" s="91"/>
      <c r="AB32" s="5" t="s">
        <v>78</v>
      </c>
      <c r="AD32" s="89"/>
    </row>
    <row r="33" spans="1:30" s="34" customFormat="1" ht="29.25" customHeight="1" x14ac:dyDescent="0.3">
      <c r="A33" s="83"/>
      <c r="B33" s="40" t="s">
        <v>63</v>
      </c>
      <c r="C33" s="40"/>
      <c r="D33" s="43" t="s">
        <v>13</v>
      </c>
      <c r="E33" s="43" t="s">
        <v>13</v>
      </c>
      <c r="F33" s="43" t="s">
        <v>13</v>
      </c>
      <c r="G33" s="46">
        <f>SUM(G34:G38)</f>
        <v>161194.73699999999</v>
      </c>
      <c r="H33" s="46">
        <f t="shared" ref="H33:L33" si="17">SUM(H34:H38)</f>
        <v>128224.14492999999</v>
      </c>
      <c r="I33" s="46">
        <f t="shared" si="17"/>
        <v>156609.81599999999</v>
      </c>
      <c r="J33" s="46">
        <f t="shared" si="17"/>
        <v>32970.592069999999</v>
      </c>
      <c r="K33" s="46" t="s">
        <v>13</v>
      </c>
      <c r="L33" s="46">
        <f t="shared" si="17"/>
        <v>123639.22392999998</v>
      </c>
      <c r="M33" s="46">
        <f t="shared" ref="M33" si="18">SUM(M34:M38)</f>
        <v>128224.14492999999</v>
      </c>
      <c r="N33" s="46">
        <f t="shared" ref="N33" si="19">SUM(N34:N38)</f>
        <v>128224.14492999999</v>
      </c>
      <c r="O33" s="46">
        <f t="shared" ref="O33" si="20">SUM(O34:O38)</f>
        <v>0</v>
      </c>
      <c r="P33" s="52" t="s">
        <v>13</v>
      </c>
      <c r="Q33" s="43" t="s">
        <v>13</v>
      </c>
      <c r="R33" s="43" t="s">
        <v>13</v>
      </c>
      <c r="S33" s="43" t="s">
        <v>13</v>
      </c>
      <c r="T33" s="43" t="s">
        <v>13</v>
      </c>
      <c r="U33" s="43" t="s">
        <v>13</v>
      </c>
      <c r="V33" s="43" t="s">
        <v>13</v>
      </c>
      <c r="W33" s="43" t="s">
        <v>13</v>
      </c>
      <c r="X33" s="43" t="s">
        <v>13</v>
      </c>
      <c r="Y33" s="43" t="s">
        <v>13</v>
      </c>
      <c r="Z33" s="84">
        <f>SUM(Z34:Z36)</f>
        <v>27894</v>
      </c>
      <c r="AA33" s="84">
        <f>SUM(AA34:AA36)</f>
        <v>0</v>
      </c>
      <c r="AB33" s="43" t="s">
        <v>13</v>
      </c>
      <c r="AD33" s="89"/>
    </row>
    <row r="34" spans="1:30" s="34" customFormat="1" ht="356.25" x14ac:dyDescent="0.3">
      <c r="A34" s="35">
        <v>1</v>
      </c>
      <c r="B34" s="4" t="s">
        <v>63</v>
      </c>
      <c r="C34" s="5" t="s">
        <v>39</v>
      </c>
      <c r="D34" s="4" t="s">
        <v>64</v>
      </c>
      <c r="E34" s="1">
        <v>2023</v>
      </c>
      <c r="F34" s="1">
        <v>2024</v>
      </c>
      <c r="G34" s="32">
        <v>27795.493999999999</v>
      </c>
      <c r="H34" s="27">
        <f>G34-J34</f>
        <v>23648.913999999997</v>
      </c>
      <c r="I34" s="27">
        <v>29906.421999999999</v>
      </c>
      <c r="J34" s="27">
        <v>4146.58</v>
      </c>
      <c r="K34" s="31" t="s">
        <v>40</v>
      </c>
      <c r="L34" s="27">
        <f>I34-J34</f>
        <v>25759.841999999997</v>
      </c>
      <c r="M34" s="27">
        <f t="shared" ref="M34:M38" si="21">SUM(N34:O34)</f>
        <v>23648.913999999997</v>
      </c>
      <c r="N34" s="27">
        <f>H34</f>
        <v>23648.913999999997</v>
      </c>
      <c r="O34" s="80"/>
      <c r="P34" s="31" t="s">
        <v>49</v>
      </c>
      <c r="Q34" s="87" t="s">
        <v>132</v>
      </c>
      <c r="R34" s="93" t="s">
        <v>133</v>
      </c>
      <c r="S34" s="102" t="s">
        <v>84</v>
      </c>
      <c r="T34" s="99" t="s">
        <v>134</v>
      </c>
      <c r="U34" s="99" t="s">
        <v>135</v>
      </c>
      <c r="V34" s="99" t="s">
        <v>40</v>
      </c>
      <c r="W34" s="99" t="s">
        <v>129</v>
      </c>
      <c r="X34" s="99" t="s">
        <v>129</v>
      </c>
      <c r="Y34" s="99" t="s">
        <v>129</v>
      </c>
      <c r="Z34" s="99">
        <v>90</v>
      </c>
      <c r="AA34" s="99" t="s">
        <v>129</v>
      </c>
      <c r="AB34" s="5" t="s">
        <v>78</v>
      </c>
      <c r="AD34" s="89"/>
    </row>
    <row r="35" spans="1:30" s="34" customFormat="1" ht="356.25" x14ac:dyDescent="0.3">
      <c r="A35" s="35">
        <v>2</v>
      </c>
      <c r="B35" s="4" t="s">
        <v>63</v>
      </c>
      <c r="C35" s="5" t="s">
        <v>39</v>
      </c>
      <c r="D35" s="4" t="s">
        <v>65</v>
      </c>
      <c r="E35" s="1">
        <v>2023</v>
      </c>
      <c r="F35" s="1">
        <v>2024</v>
      </c>
      <c r="G35" s="32">
        <v>45821.061999999998</v>
      </c>
      <c r="H35" s="27">
        <f t="shared" ref="H35:H38" si="22">G35-J35</f>
        <v>37007.362649999995</v>
      </c>
      <c r="I35" s="27">
        <v>46013.188999999998</v>
      </c>
      <c r="J35" s="27">
        <v>8813.6993500000008</v>
      </c>
      <c r="K35" s="31" t="s">
        <v>40</v>
      </c>
      <c r="L35" s="27">
        <f t="shared" ref="L35:L38" si="23">I35-J35</f>
        <v>37199.489649999996</v>
      </c>
      <c r="M35" s="27">
        <f t="shared" si="21"/>
        <v>37007.362649999995</v>
      </c>
      <c r="N35" s="27">
        <f t="shared" ref="N35:N38" si="24">H35</f>
        <v>37007.362649999995</v>
      </c>
      <c r="O35" s="80"/>
      <c r="P35" s="31" t="s">
        <v>49</v>
      </c>
      <c r="Q35" s="87" t="s">
        <v>132</v>
      </c>
      <c r="R35" s="93" t="s">
        <v>133</v>
      </c>
      <c r="S35" s="102" t="s">
        <v>84</v>
      </c>
      <c r="T35" s="98" t="s">
        <v>136</v>
      </c>
      <c r="U35" s="99" t="s">
        <v>137</v>
      </c>
      <c r="V35" s="99" t="s">
        <v>40</v>
      </c>
      <c r="W35" s="99" t="s">
        <v>129</v>
      </c>
      <c r="X35" s="99" t="s">
        <v>129</v>
      </c>
      <c r="Y35" s="99" t="s">
        <v>129</v>
      </c>
      <c r="Z35" s="98">
        <v>177</v>
      </c>
      <c r="AA35" s="99" t="s">
        <v>129</v>
      </c>
      <c r="AB35" s="5" t="s">
        <v>78</v>
      </c>
      <c r="AD35" s="89"/>
    </row>
    <row r="36" spans="1:30" s="34" customFormat="1" ht="409.5" x14ac:dyDescent="0.3">
      <c r="A36" s="35">
        <v>3</v>
      </c>
      <c r="B36" s="4" t="s">
        <v>63</v>
      </c>
      <c r="C36" s="5" t="s">
        <v>39</v>
      </c>
      <c r="D36" s="4" t="s">
        <v>66</v>
      </c>
      <c r="E36" s="1">
        <v>2023</v>
      </c>
      <c r="F36" s="1">
        <v>2024</v>
      </c>
      <c r="G36" s="32">
        <v>41917.586000000003</v>
      </c>
      <c r="H36" s="27">
        <f t="shared" si="22"/>
        <v>33273.396000000001</v>
      </c>
      <c r="I36" s="27">
        <v>41517.097999999998</v>
      </c>
      <c r="J36" s="27">
        <v>8644.19</v>
      </c>
      <c r="K36" s="31" t="s">
        <v>40</v>
      </c>
      <c r="L36" s="27">
        <f t="shared" si="23"/>
        <v>32872.907999999996</v>
      </c>
      <c r="M36" s="27">
        <f t="shared" si="21"/>
        <v>33273.396000000001</v>
      </c>
      <c r="N36" s="27">
        <f t="shared" si="24"/>
        <v>33273.396000000001</v>
      </c>
      <c r="O36" s="80"/>
      <c r="P36" s="31" t="s">
        <v>49</v>
      </c>
      <c r="Q36" s="87" t="s">
        <v>132</v>
      </c>
      <c r="R36" s="93" t="s">
        <v>138</v>
      </c>
      <c r="S36" s="102" t="s">
        <v>84</v>
      </c>
      <c r="T36" s="98" t="s">
        <v>139</v>
      </c>
      <c r="U36" s="99" t="s">
        <v>140</v>
      </c>
      <c r="V36" s="99" t="s">
        <v>40</v>
      </c>
      <c r="W36" s="99" t="s">
        <v>129</v>
      </c>
      <c r="X36" s="99" t="s">
        <v>129</v>
      </c>
      <c r="Y36" s="99" t="s">
        <v>129</v>
      </c>
      <c r="Z36" s="103">
        <v>27627</v>
      </c>
      <c r="AA36" s="99" t="s">
        <v>129</v>
      </c>
      <c r="AB36" s="5" t="s">
        <v>78</v>
      </c>
      <c r="AD36" s="89"/>
    </row>
    <row r="37" spans="1:30" s="34" customFormat="1" ht="409.5" x14ac:dyDescent="0.3">
      <c r="A37" s="35">
        <v>4</v>
      </c>
      <c r="B37" s="4" t="s">
        <v>63</v>
      </c>
      <c r="C37" s="5" t="s">
        <v>39</v>
      </c>
      <c r="D37" s="4" t="s">
        <v>67</v>
      </c>
      <c r="E37" s="1">
        <v>2023</v>
      </c>
      <c r="F37" s="1">
        <v>2024</v>
      </c>
      <c r="G37" s="32">
        <v>22923.035</v>
      </c>
      <c r="H37" s="27">
        <f t="shared" si="22"/>
        <v>15378.81439</v>
      </c>
      <c r="I37" s="27">
        <v>22879.552</v>
      </c>
      <c r="J37" s="27">
        <v>7544.2206100000003</v>
      </c>
      <c r="K37" s="31" t="s">
        <v>40</v>
      </c>
      <c r="L37" s="27">
        <f t="shared" si="23"/>
        <v>15335.331389999999</v>
      </c>
      <c r="M37" s="27">
        <f t="shared" si="21"/>
        <v>15378.81439</v>
      </c>
      <c r="N37" s="27">
        <f t="shared" si="24"/>
        <v>15378.81439</v>
      </c>
      <c r="O37" s="80"/>
      <c r="P37" s="31" t="s">
        <v>49</v>
      </c>
      <c r="Q37" s="87" t="s">
        <v>132</v>
      </c>
      <c r="R37" s="93" t="s">
        <v>138</v>
      </c>
      <c r="S37" s="102" t="s">
        <v>84</v>
      </c>
      <c r="T37" s="104" t="s">
        <v>141</v>
      </c>
      <c r="U37" s="2" t="s">
        <v>142</v>
      </c>
      <c r="V37" s="99" t="s">
        <v>40</v>
      </c>
      <c r="W37" s="99" t="s">
        <v>129</v>
      </c>
      <c r="X37" s="99" t="s">
        <v>129</v>
      </c>
      <c r="Y37" s="99" t="s">
        <v>129</v>
      </c>
      <c r="Z37" s="103">
        <v>27627</v>
      </c>
      <c r="AA37" s="99" t="s">
        <v>129</v>
      </c>
      <c r="AB37" s="5" t="s">
        <v>78</v>
      </c>
      <c r="AD37" s="89"/>
    </row>
    <row r="38" spans="1:30" s="34" customFormat="1" ht="188.25" customHeight="1" x14ac:dyDescent="0.3">
      <c r="A38" s="35">
        <v>5</v>
      </c>
      <c r="B38" s="4" t="s">
        <v>63</v>
      </c>
      <c r="C38" s="5" t="s">
        <v>39</v>
      </c>
      <c r="D38" s="4" t="s">
        <v>68</v>
      </c>
      <c r="E38" s="1">
        <v>2023</v>
      </c>
      <c r="F38" s="1">
        <v>2024</v>
      </c>
      <c r="G38" s="32">
        <v>22737.56</v>
      </c>
      <c r="H38" s="27">
        <f t="shared" si="22"/>
        <v>18915.657890000002</v>
      </c>
      <c r="I38" s="27">
        <v>16293.555</v>
      </c>
      <c r="J38" s="27">
        <v>3821.90211</v>
      </c>
      <c r="K38" s="31" t="s">
        <v>40</v>
      </c>
      <c r="L38" s="27">
        <f t="shared" si="23"/>
        <v>12471.652890000001</v>
      </c>
      <c r="M38" s="27">
        <f t="shared" si="21"/>
        <v>18915.657890000002</v>
      </c>
      <c r="N38" s="27">
        <f t="shared" si="24"/>
        <v>18915.657890000002</v>
      </c>
      <c r="O38" s="80"/>
      <c r="P38" s="31" t="s">
        <v>49</v>
      </c>
      <c r="Q38" s="87" t="s">
        <v>132</v>
      </c>
      <c r="R38" s="93" t="s">
        <v>138</v>
      </c>
      <c r="S38" s="102" t="s">
        <v>84</v>
      </c>
      <c r="T38" s="104" t="s">
        <v>139</v>
      </c>
      <c r="U38" s="2" t="s">
        <v>143</v>
      </c>
      <c r="V38" s="99" t="s">
        <v>40</v>
      </c>
      <c r="W38" s="99" t="s">
        <v>129</v>
      </c>
      <c r="X38" s="99" t="s">
        <v>129</v>
      </c>
      <c r="Y38" s="99" t="s">
        <v>129</v>
      </c>
      <c r="Z38" s="103">
        <v>27627</v>
      </c>
      <c r="AA38" s="99" t="s">
        <v>129</v>
      </c>
      <c r="AB38" s="5" t="s">
        <v>78</v>
      </c>
      <c r="AD38" s="89"/>
    </row>
    <row r="39" spans="1:30" s="34" customFormat="1" ht="29.25" customHeight="1" x14ac:dyDescent="0.3">
      <c r="A39" s="83"/>
      <c r="B39" s="40" t="s">
        <v>69</v>
      </c>
      <c r="C39" s="40"/>
      <c r="D39" s="43" t="s">
        <v>13</v>
      </c>
      <c r="E39" s="43" t="s">
        <v>13</v>
      </c>
      <c r="F39" s="43" t="s">
        <v>13</v>
      </c>
      <c r="G39" s="46">
        <f>SUM(G40:G40)</f>
        <v>82017.86</v>
      </c>
      <c r="H39" s="46">
        <f>SUM(H40:H40)</f>
        <v>82017.86</v>
      </c>
      <c r="I39" s="46">
        <f>SUM(I40:I40)</f>
        <v>45000</v>
      </c>
      <c r="J39" s="46">
        <f>SUM(J40:J40)</f>
        <v>0</v>
      </c>
      <c r="K39" s="46" t="s">
        <v>13</v>
      </c>
      <c r="L39" s="46">
        <f>SUM(L40:L40)</f>
        <v>45000</v>
      </c>
      <c r="M39" s="46">
        <f>SUM(M40:M40)</f>
        <v>82017.86</v>
      </c>
      <c r="N39" s="46">
        <f>SUM(N40:N40)</f>
        <v>82017.86</v>
      </c>
      <c r="O39" s="46">
        <f>SUM(O40:O40)</f>
        <v>0</v>
      </c>
      <c r="P39" s="52" t="s">
        <v>13</v>
      </c>
      <c r="Q39" s="43" t="s">
        <v>13</v>
      </c>
      <c r="R39" s="43" t="s">
        <v>13</v>
      </c>
      <c r="S39" s="43" t="s">
        <v>13</v>
      </c>
      <c r="T39" s="43" t="s">
        <v>13</v>
      </c>
      <c r="U39" s="43" t="s">
        <v>13</v>
      </c>
      <c r="V39" s="43" t="s">
        <v>13</v>
      </c>
      <c r="W39" s="43" t="s">
        <v>13</v>
      </c>
      <c r="X39" s="43" t="s">
        <v>13</v>
      </c>
      <c r="Y39" s="43" t="s">
        <v>13</v>
      </c>
      <c r="Z39" s="84">
        <f>SUM(Z40:Z40)</f>
        <v>0</v>
      </c>
      <c r="AA39" s="84">
        <f>SUM(AA40:AA40)</f>
        <v>0</v>
      </c>
      <c r="AB39" s="43" t="s">
        <v>13</v>
      </c>
      <c r="AD39" s="89"/>
    </row>
    <row r="40" spans="1:30" s="34" customFormat="1" ht="150" x14ac:dyDescent="0.3">
      <c r="A40" s="35">
        <v>3</v>
      </c>
      <c r="B40" s="4" t="s">
        <v>69</v>
      </c>
      <c r="C40" s="5" t="s">
        <v>39</v>
      </c>
      <c r="D40" s="4" t="s">
        <v>70</v>
      </c>
      <c r="E40" s="1">
        <v>2024</v>
      </c>
      <c r="F40" s="1">
        <v>2024</v>
      </c>
      <c r="G40" s="32">
        <v>82017.86</v>
      </c>
      <c r="H40" s="32">
        <f t="shared" ref="H40" si="25">G40-J40</f>
        <v>82017.86</v>
      </c>
      <c r="I40" s="27">
        <v>45000</v>
      </c>
      <c r="J40" s="80"/>
      <c r="K40" s="32" t="s">
        <v>40</v>
      </c>
      <c r="L40" s="32">
        <f t="shared" ref="L40" si="26">I40-J40</f>
        <v>45000</v>
      </c>
      <c r="M40" s="32">
        <f t="shared" ref="M40" si="27">SUM(N40:O40)</f>
        <v>82017.86</v>
      </c>
      <c r="N40" s="27">
        <f>H40</f>
        <v>82017.86</v>
      </c>
      <c r="O40" s="80"/>
      <c r="P40" s="30" t="s">
        <v>49</v>
      </c>
      <c r="Q40" s="87" t="s">
        <v>132</v>
      </c>
      <c r="R40" s="105" t="s">
        <v>144</v>
      </c>
      <c r="S40" s="81"/>
      <c r="T40" s="104" t="s">
        <v>145</v>
      </c>
      <c r="U40" s="106" t="s">
        <v>146</v>
      </c>
      <c r="V40" s="90"/>
      <c r="W40" s="90"/>
      <c r="X40" s="91"/>
      <c r="Y40" s="91"/>
      <c r="Z40" s="91"/>
      <c r="AA40" s="91"/>
      <c r="AB40" s="5" t="s">
        <v>79</v>
      </c>
      <c r="AD40" s="89"/>
    </row>
    <row r="41" spans="1:30" s="34" customFormat="1" ht="29.25" customHeight="1" x14ac:dyDescent="0.3">
      <c r="A41" s="83"/>
      <c r="B41" s="40" t="s">
        <v>71</v>
      </c>
      <c r="C41" s="40"/>
      <c r="D41" s="43" t="s">
        <v>13</v>
      </c>
      <c r="E41" s="43" t="s">
        <v>13</v>
      </c>
      <c r="F41" s="43" t="s">
        <v>13</v>
      </c>
      <c r="G41" s="46">
        <f>SUM(G42:G42)</f>
        <v>1992.393</v>
      </c>
      <c r="H41" s="46">
        <f>SUM(H42:H42)</f>
        <v>1992.393</v>
      </c>
      <c r="I41" s="46">
        <f>SUM(I42:I42)</f>
        <v>1992.393</v>
      </c>
      <c r="J41" s="46">
        <f>SUM(J42:J42)</f>
        <v>0</v>
      </c>
      <c r="K41" s="46" t="s">
        <v>13</v>
      </c>
      <c r="L41" s="46">
        <f>SUM(L42:L42)</f>
        <v>1992.393</v>
      </c>
      <c r="M41" s="46">
        <f>SUM(M42:M42)</f>
        <v>1992.393</v>
      </c>
      <c r="N41" s="46">
        <f>SUM(N42:N42)</f>
        <v>1992.393</v>
      </c>
      <c r="O41" s="46">
        <f>SUM(O42:O42)</f>
        <v>0</v>
      </c>
      <c r="P41" s="46" t="s">
        <v>13</v>
      </c>
      <c r="Q41" s="43" t="s">
        <v>13</v>
      </c>
      <c r="R41" s="43" t="s">
        <v>13</v>
      </c>
      <c r="S41" s="43" t="s">
        <v>13</v>
      </c>
      <c r="T41" s="43" t="s">
        <v>13</v>
      </c>
      <c r="U41" s="43" t="s">
        <v>13</v>
      </c>
      <c r="V41" s="43" t="s">
        <v>13</v>
      </c>
      <c r="W41" s="43" t="s">
        <v>13</v>
      </c>
      <c r="X41" s="43" t="s">
        <v>13</v>
      </c>
      <c r="Y41" s="43" t="s">
        <v>13</v>
      </c>
      <c r="Z41" s="84" t="e">
        <f>SUM(#REF!)</f>
        <v>#REF!</v>
      </c>
      <c r="AA41" s="84" t="e">
        <f>SUM(#REF!)</f>
        <v>#REF!</v>
      </c>
      <c r="AB41" s="43" t="s">
        <v>13</v>
      </c>
      <c r="AD41" s="89"/>
    </row>
    <row r="42" spans="1:30" s="34" customFormat="1" ht="168.75" x14ac:dyDescent="0.3">
      <c r="A42" s="35">
        <v>4</v>
      </c>
      <c r="B42" s="4" t="s">
        <v>73</v>
      </c>
      <c r="C42" s="5" t="s">
        <v>39</v>
      </c>
      <c r="D42" s="4" t="s">
        <v>72</v>
      </c>
      <c r="E42" s="1">
        <v>2023</v>
      </c>
      <c r="F42" s="1">
        <v>2024</v>
      </c>
      <c r="G42" s="27">
        <v>1992.393</v>
      </c>
      <c r="H42" s="27">
        <v>1992.393</v>
      </c>
      <c r="I42" s="27">
        <v>1992.393</v>
      </c>
      <c r="J42" s="80"/>
      <c r="K42" s="32" t="s">
        <v>40</v>
      </c>
      <c r="L42" s="32">
        <f t="shared" ref="L42" si="28">I42-J42</f>
        <v>1992.393</v>
      </c>
      <c r="M42" s="32">
        <f t="shared" ref="M42" si="29">N42+O42</f>
        <v>1992.393</v>
      </c>
      <c r="N42" s="32">
        <v>1992.393</v>
      </c>
      <c r="O42" s="80"/>
      <c r="P42" s="30" t="s">
        <v>49</v>
      </c>
      <c r="Q42" s="92" t="s">
        <v>123</v>
      </c>
      <c r="R42" s="100" t="s">
        <v>126</v>
      </c>
      <c r="S42" s="30" t="s">
        <v>84</v>
      </c>
      <c r="T42" s="98" t="s">
        <v>124</v>
      </c>
      <c r="U42" s="99" t="s">
        <v>125</v>
      </c>
      <c r="V42" s="98" t="s">
        <v>40</v>
      </c>
      <c r="W42" s="98"/>
      <c r="X42" s="98" t="s">
        <v>40</v>
      </c>
      <c r="Y42" s="91"/>
      <c r="Z42" s="98">
        <v>1800</v>
      </c>
      <c r="AA42" s="98">
        <v>200</v>
      </c>
      <c r="AB42" s="5" t="s">
        <v>80</v>
      </c>
      <c r="AD42" s="89"/>
    </row>
    <row r="43" spans="1:30" s="34" customFormat="1" ht="29.25" customHeight="1" x14ac:dyDescent="0.3">
      <c r="A43" s="83"/>
      <c r="B43" s="40" t="s">
        <v>74</v>
      </c>
      <c r="C43" s="40"/>
      <c r="D43" s="43" t="s">
        <v>13</v>
      </c>
      <c r="E43" s="43" t="s">
        <v>13</v>
      </c>
      <c r="F43" s="43" t="s">
        <v>13</v>
      </c>
      <c r="G43" s="46">
        <f>SUM(G44:G45)</f>
        <v>106157.673</v>
      </c>
      <c r="H43" s="46">
        <f t="shared" ref="H43:L43" si="30">SUM(H44:H45)</f>
        <v>82823.247279999981</v>
      </c>
      <c r="I43" s="46">
        <f t="shared" si="30"/>
        <v>68248.745999999999</v>
      </c>
      <c r="J43" s="46">
        <f t="shared" si="30"/>
        <v>23334.425719999999</v>
      </c>
      <c r="K43" s="46" t="s">
        <v>13</v>
      </c>
      <c r="L43" s="46">
        <f t="shared" si="30"/>
        <v>44914.32028</v>
      </c>
      <c r="M43" s="46">
        <f t="shared" ref="M43" si="31">SUM(M44:M45)</f>
        <v>82823.247279999981</v>
      </c>
      <c r="N43" s="46">
        <f t="shared" ref="N43" si="32">SUM(N44:N45)</f>
        <v>82823.247279999981</v>
      </c>
      <c r="O43" s="46">
        <f t="shared" ref="O43" si="33">SUM(O44:O45)</f>
        <v>0</v>
      </c>
      <c r="P43" s="46" t="s">
        <v>13</v>
      </c>
      <c r="Q43" s="43" t="s">
        <v>13</v>
      </c>
      <c r="R43" s="43" t="s">
        <v>13</v>
      </c>
      <c r="S43" s="43" t="s">
        <v>13</v>
      </c>
      <c r="T43" s="43" t="s">
        <v>13</v>
      </c>
      <c r="U43" s="43" t="s">
        <v>13</v>
      </c>
      <c r="V43" s="43" t="s">
        <v>13</v>
      </c>
      <c r="W43" s="43" t="s">
        <v>13</v>
      </c>
      <c r="X43" s="43" t="s">
        <v>13</v>
      </c>
      <c r="Y43" s="43" t="s">
        <v>13</v>
      </c>
      <c r="Z43" s="52">
        <f>SUM(Z44:Z45)</f>
        <v>319</v>
      </c>
      <c r="AA43" s="84">
        <f>SUM(AA44:AA45)</f>
        <v>0</v>
      </c>
      <c r="AB43" s="43" t="s">
        <v>13</v>
      </c>
      <c r="AD43" s="89"/>
    </row>
    <row r="44" spans="1:30" s="34" customFormat="1" ht="150" x14ac:dyDescent="0.3">
      <c r="A44" s="35">
        <v>1</v>
      </c>
      <c r="B44" s="59" t="s">
        <v>74</v>
      </c>
      <c r="C44" s="5" t="s">
        <v>39</v>
      </c>
      <c r="D44" s="4" t="s">
        <v>75</v>
      </c>
      <c r="E44" s="1">
        <v>2023</v>
      </c>
      <c r="F44" s="1">
        <v>2024</v>
      </c>
      <c r="G44" s="32">
        <v>91157.672999999995</v>
      </c>
      <c r="H44" s="27">
        <f>G44-J44</f>
        <v>74156.528809999989</v>
      </c>
      <c r="I44" s="32">
        <v>53248.745999999999</v>
      </c>
      <c r="J44" s="32">
        <v>17001.144189999999</v>
      </c>
      <c r="K44" s="32" t="s">
        <v>40</v>
      </c>
      <c r="L44" s="32">
        <f>I44-J44</f>
        <v>36247.60181</v>
      </c>
      <c r="M44" s="32">
        <f>SUM(N44:O44)</f>
        <v>74156.528809999989</v>
      </c>
      <c r="N44" s="32">
        <f>H44</f>
        <v>74156.528809999989</v>
      </c>
      <c r="O44" s="80"/>
      <c r="P44" s="30" t="s">
        <v>49</v>
      </c>
      <c r="Q44" s="87" t="s">
        <v>132</v>
      </c>
      <c r="R44" s="100" t="s">
        <v>126</v>
      </c>
      <c r="S44" s="30" t="s">
        <v>49</v>
      </c>
      <c r="T44" s="98" t="s">
        <v>127</v>
      </c>
      <c r="U44" s="101" t="s">
        <v>128</v>
      </c>
      <c r="V44" s="98" t="s">
        <v>40</v>
      </c>
      <c r="W44" s="98" t="s">
        <v>129</v>
      </c>
      <c r="X44" s="98" t="s">
        <v>129</v>
      </c>
      <c r="Y44" s="98" t="s">
        <v>129</v>
      </c>
      <c r="Z44" s="98">
        <v>150</v>
      </c>
      <c r="AA44" s="91"/>
      <c r="AB44" s="5" t="s">
        <v>81</v>
      </c>
      <c r="AD44" s="89"/>
    </row>
    <row r="45" spans="1:30" s="34" customFormat="1" ht="150" x14ac:dyDescent="0.3">
      <c r="A45" s="35">
        <v>2</v>
      </c>
      <c r="B45" s="59" t="s">
        <v>74</v>
      </c>
      <c r="C45" s="5" t="s">
        <v>39</v>
      </c>
      <c r="D45" s="4" t="s">
        <v>76</v>
      </c>
      <c r="E45" s="1">
        <v>2023</v>
      </c>
      <c r="F45" s="1">
        <v>2024</v>
      </c>
      <c r="G45" s="32">
        <v>15000</v>
      </c>
      <c r="H45" s="27">
        <f>G45-J45</f>
        <v>8666.7184699999998</v>
      </c>
      <c r="I45" s="32">
        <v>15000</v>
      </c>
      <c r="J45" s="32">
        <v>6333.2815300000002</v>
      </c>
      <c r="K45" s="32" t="s">
        <v>40</v>
      </c>
      <c r="L45" s="32">
        <f>I45-J45</f>
        <v>8666.7184699999998</v>
      </c>
      <c r="M45" s="32">
        <f>SUM(N45:O45)</f>
        <v>8666.7184699999998</v>
      </c>
      <c r="N45" s="32">
        <f>H45</f>
        <v>8666.7184699999998</v>
      </c>
      <c r="O45" s="80"/>
      <c r="P45" s="30" t="s">
        <v>49</v>
      </c>
      <c r="Q45" s="87" t="s">
        <v>132</v>
      </c>
      <c r="R45" s="100" t="s">
        <v>126</v>
      </c>
      <c r="S45" s="30" t="s">
        <v>49</v>
      </c>
      <c r="T45" s="98" t="s">
        <v>130</v>
      </c>
      <c r="U45" s="101" t="s">
        <v>131</v>
      </c>
      <c r="V45" s="98" t="s">
        <v>40</v>
      </c>
      <c r="W45" s="98" t="s">
        <v>129</v>
      </c>
      <c r="X45" s="98" t="s">
        <v>129</v>
      </c>
      <c r="Y45" s="98" t="s">
        <v>129</v>
      </c>
      <c r="Z45" s="98">
        <v>169</v>
      </c>
      <c r="AA45" s="91"/>
      <c r="AB45" s="5" t="s">
        <v>81</v>
      </c>
      <c r="AD45" s="89"/>
    </row>
  </sheetData>
  <customSheetViews>
    <customSheetView guid="{67EEDF98-B2F5-426B-B926-192A1FD3327D}" filter="1" showAutoFilter="1">
      <pageMargins left="0.7" right="0.7" top="0.75" bottom="0.75" header="0.3" footer="0.3"/>
      <autoFilter ref="A37:FK441" xr:uid="{40FAB25A-EE1E-44C2-B558-28513243351A}"/>
    </customSheetView>
    <customSheetView guid="{0C6007DF-07B7-4A94-BCAB-0889120F3FC6}" filter="1" showAutoFilter="1">
      <pageMargins left="0.7" right="0.7" top="0.75" bottom="0.75" header="0.3" footer="0.3"/>
      <autoFilter ref="A37:FK441" xr:uid="{1EB366BF-0B3F-42F9-8B50-8DEEDCDC36CC}">
        <filterColumn colId="0">
          <filters>
            <filter val="Львівська"/>
          </filters>
        </filterColumn>
      </autoFilter>
    </customSheetView>
    <customSheetView guid="{763E47F9-2314-47E3-B57D-EF3335523787}" filter="1" showAutoFilter="1">
      <pageMargins left="0.7" right="0.7" top="0.75" bottom="0.75" header="0.3" footer="0.3"/>
      <autoFilter ref="A37:BS441" xr:uid="{4953300E-C251-443F-BAFB-D3583EDAE224}">
        <filterColumn colId="0">
          <filters>
            <filter val="Сумська"/>
          </filters>
        </filterColumn>
      </autoFilter>
    </customSheetView>
    <customSheetView guid="{5C37EED4-38A0-4971-ACF9-890429B911E4}" filter="1" showAutoFilter="1">
      <pageMargins left="0.7" right="0.7" top="0.75" bottom="0.75" header="0.3" footer="0.3"/>
      <autoFilter ref="A37:FK441" xr:uid="{27601151-86B2-4ECE-A7CA-76EF52D27B12}">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autoFilter>
    </customSheetView>
    <customSheetView guid="{2BE8D4FD-ECD1-4CF4-A98F-24672E8A3CAC}" filter="1" showAutoFilter="1">
      <pageMargins left="0.7" right="0.7" top="0.75" bottom="0.75" header="0.3" footer="0.3"/>
      <autoFilter ref="A1" xr:uid="{856B0C11-ECDB-40C4-A715-68674D3745D1}"/>
    </customSheetView>
    <customSheetView guid="{3B53958D-5091-485E-A07B-2E5A6BBD680C}" filter="1" showAutoFilter="1">
      <pageMargins left="0.7" right="0.7" top="0.75" bottom="0.75" header="0.3" footer="0.3"/>
      <autoFilter ref="A37:FK441" xr:uid="{EE09EE5F-7368-44CA-856E-2564D1E17B63}">
        <filterColumn colId="0">
          <filters>
            <filter val="Харківська"/>
          </filters>
        </filterColumn>
        <filterColumn colId="4">
          <filters blank="1">
            <filter val="Проект постанови Агентство"/>
            <filter val="Проект розпорядження"/>
            <filter val="Розпорядження КМУ 534"/>
            <filter val="Розпорядження КМУ № 688-р від 09.08.2023"/>
            <filter val="Розпорядження КМУ № 799-р від 08.09.2023"/>
            <filter val="Розпорядження КМУ №799"/>
            <filter val="Розпорядження КМУ від 08.09.2023 №799"/>
          </filters>
        </filterColumn>
        <filterColumn colId="5">
          <filters blank="1">
            <filter val="Інше"/>
            <filter val="Охорона здоров’я"/>
            <filter val="Транспорт"/>
            <filter val="Цивільна безпека"/>
          </filters>
        </filterColumn>
      </autoFilter>
    </customSheetView>
  </customSheetViews>
  <mergeCells count="35">
    <mergeCell ref="G4:H5"/>
    <mergeCell ref="P4:P9"/>
    <mergeCell ref="M4:O4"/>
    <mergeCell ref="M5:M9"/>
    <mergeCell ref="J5:J9"/>
    <mergeCell ref="G6:G9"/>
    <mergeCell ref="H6:H9"/>
    <mergeCell ref="L4:L9"/>
    <mergeCell ref="K4:K9"/>
    <mergeCell ref="N5:N9"/>
    <mergeCell ref="O5:O9"/>
    <mergeCell ref="I4:J4"/>
    <mergeCell ref="I5:I9"/>
    <mergeCell ref="B4:B9"/>
    <mergeCell ref="D4:D9"/>
    <mergeCell ref="F6:F9"/>
    <mergeCell ref="E6:E9"/>
    <mergeCell ref="E4:F5"/>
    <mergeCell ref="C4:C9"/>
    <mergeCell ref="AB4:AB9"/>
    <mergeCell ref="AA1:AB1"/>
    <mergeCell ref="A4:A9"/>
    <mergeCell ref="A2:AB2"/>
    <mergeCell ref="Q4:Q9"/>
    <mergeCell ref="R4:R9"/>
    <mergeCell ref="S4:S9"/>
    <mergeCell ref="T4:T9"/>
    <mergeCell ref="Z4:AA4"/>
    <mergeCell ref="V4:V9"/>
    <mergeCell ref="W5:W9"/>
    <mergeCell ref="X4:X9"/>
    <mergeCell ref="Y5:Y9"/>
    <mergeCell ref="Z5:Z9"/>
    <mergeCell ref="AA5:AA9"/>
    <mergeCell ref="U4:U9"/>
  </mergeCells>
  <phoneticPr fontId="4" type="noConversion"/>
  <conditionalFormatting sqref="G20:G30 I20:J30 H23:H30">
    <cfRule type="expression" dxfId="1" priority="1">
      <formula>#REF!&lt;#REF!</formula>
    </cfRule>
  </conditionalFormatting>
  <conditionalFormatting sqref="G20:G30 I20:J30 H23:H30">
    <cfRule type="expression" dxfId="0" priority="2">
      <formula>NOT(ISNUMBER(--G20))</formula>
    </cfRule>
  </conditionalFormatting>
  <printOptions horizontalCentered="1"/>
  <pageMargins left="0" right="0" top="0" bottom="0" header="0" footer="0"/>
  <pageSetup paperSize="8" scale="33" fitToHeight="0" orientation="landscape" r:id="rId1"/>
  <headerFooter>
    <oddFooter>&amp;C000000&amp;P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3</vt:i4>
      </vt:variant>
    </vt:vector>
  </HeadingPairs>
  <TitlesOfParts>
    <vt:vector size="4" baseType="lpstr">
      <vt:lpstr>Потреба на 2024 ЦОВВ</vt:lpstr>
      <vt:lpstr>Два</vt:lpstr>
      <vt:lpstr>'Потреба на 2024 ЦОВВ'!Заголовки_для_друку</vt:lpstr>
      <vt:lpstr>'Потреба на 2024 ЦОВВ'!Область_друку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Пікуль Інеса Валеріївна</dc:creator>
  <cp:lastModifiedBy>Пікуль Інеса Валеріївна</cp:lastModifiedBy>
  <cp:lastPrinted>2024-02-05T16:19:06Z</cp:lastPrinted>
  <dcterms:created xsi:type="dcterms:W3CDTF">2024-01-30T10:48:03Z</dcterms:created>
  <dcterms:modified xsi:type="dcterms:W3CDTF">2024-02-05T17:04:02Z</dcterms:modified>
</cp:coreProperties>
</file>