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ФАКСОГРАМИ\3_29.01.2024 ПЕРЕХІДНІ\Відповіді\Київська\Остаточно 06.02.2024\"/>
    </mc:Choice>
  </mc:AlternateContent>
  <bookViews>
    <workbookView xWindow="-120" yWindow="-120" windowWidth="38640" windowHeight="15840"/>
  </bookViews>
  <sheets>
    <sheet name="Потреба на 2024" sheetId="1" r:id="rId1"/>
  </sheets>
  <externalReferences>
    <externalReference r:id="rId2"/>
  </externalReferences>
  <definedNames>
    <definedName name="_xlnm._FilterDatabase" localSheetId="0" hidden="1">'Потреба на 2024'!$A$10:$Q$97</definedName>
    <definedName name="Region_N" localSheetId="0">'Потреба на 2024'!#REF!</definedName>
    <definedName name="Z_0C6007DF_07B7_4A94_BCAB_0889120F3FC6_.wvu.FilterData" localSheetId="0" hidden="1">'Потреба на 2024'!$B$10:$P$98</definedName>
    <definedName name="Z_2BE8D4FD_ECD1_4CF4_A98F_24672E8A3CAC_.wvu.FilterData" localSheetId="0" hidden="1">'Потреба на 2024'!$B$1</definedName>
    <definedName name="Z_3B53958D_5091_485E_A07B_2E5A6BBD680C_.wvu.FilterData" localSheetId="0" hidden="1">'Потреба на 2024'!$B$10:$P$98</definedName>
    <definedName name="Z_5C37EED4_38A0_4971_ACF9_890429B911E4_.wvu.FilterData" localSheetId="0" hidden="1">'Потреба на 2024'!$B$10:$P$98</definedName>
    <definedName name="Z_67EEDF98_B2F5_426B_B926_192A1FD3327D_.wvu.FilterData" localSheetId="0" hidden="1">'Потреба на 2024'!$B$10:$P$98</definedName>
    <definedName name="Z_763E47F9_2314_47E3_B57D_EF3335523787_.wvu.FilterData" localSheetId="0" hidden="1">'Потреба на 2024'!$B$10:$P$98</definedName>
    <definedName name="Два">'Потреба на 2024'!$B$11:$I$97</definedName>
    <definedName name="_xlnm.Print_Titles" localSheetId="0">'Потреба на 2024'!$4:$10</definedName>
    <definedName name="_xlnm.Print_Area" localSheetId="0">'Потреба на 2024'!$A$1:$AC$97</definedName>
  </definedNames>
  <calcPr calcId="162913"/>
  <customWorkbookViews>
    <customWorkbookView name="Фільтр 6" guid="{0C6007DF-07B7-4A94-BCAB-0889120F3FC6}" maximized="1" windowWidth="0" windowHeight="0" activeSheetId="0"/>
    <customWorkbookView name="Фільтр 5" guid="{763E47F9-2314-47E3-B57D-EF3335523787}" maximized="1" windowWidth="0" windowHeight="0" activeSheetId="0"/>
    <customWorkbookView name="Фільтр 4" guid="{2BE8D4FD-ECD1-4CF4-A98F-24672E8A3CAC}" maximized="1" windowWidth="0" windowHeight="0" activeSheetId="0"/>
    <customWorkbookView name="Фільтр 3" guid="{67EEDF98-B2F5-426B-B926-192A1FD3327D}" maximized="1" windowWidth="0" windowHeight="0" activeSheetId="0"/>
    <customWorkbookView name="Фільтр 2" guid="{3B53958D-5091-485E-A07B-2E5A6BBD680C}" maximized="1" windowWidth="0" windowHeight="0" activeSheetId="0"/>
    <customWorkbookView name="Фільтр 1" guid="{5C37EED4-38A0-4971-ACF9-890429B911E4}" maximized="1" windowWidth="0" windowHeight="0" activeSheetId="0"/>
  </customWorkbookViews>
</workbook>
</file>

<file path=xl/calcChain.xml><?xml version="1.0" encoding="utf-8"?>
<calcChain xmlns="http://schemas.openxmlformats.org/spreadsheetml/2006/main">
  <c r="H84" i="1" l="1"/>
  <c r="N85" i="1"/>
  <c r="M32" i="1"/>
  <c r="M31" i="1"/>
  <c r="N21" i="1"/>
  <c r="M19" i="1"/>
  <c r="N16" i="1"/>
  <c r="AD12" i="1"/>
  <c r="H36" i="1" l="1"/>
  <c r="H32" i="1" l="1"/>
  <c r="H31" i="1"/>
  <c r="H89" i="1" l="1"/>
  <c r="H77" i="1"/>
  <c r="M27" i="1"/>
  <c r="H18" i="1"/>
  <c r="H15" i="1"/>
  <c r="H91" i="1"/>
  <c r="H79" i="1"/>
  <c r="M69" i="1" l="1"/>
  <c r="M93" i="1" l="1"/>
  <c r="H92" i="1"/>
  <c r="H86" i="1"/>
  <c r="H85" i="1"/>
  <c r="H83" i="1"/>
  <c r="H81" i="1"/>
  <c r="H82" i="1"/>
  <c r="H80" i="1"/>
  <c r="H72" i="1"/>
  <c r="H71" i="1"/>
  <c r="H70" i="1"/>
  <c r="H69" i="1"/>
  <c r="H40" i="1"/>
  <c r="H38" i="1"/>
  <c r="H30" i="1"/>
  <c r="H29" i="1"/>
  <c r="H27" i="1"/>
  <c r="H26" i="1"/>
  <c r="H25" i="1"/>
  <c r="H22" i="1"/>
  <c r="H17" i="1"/>
  <c r="H14" i="1"/>
  <c r="H13" i="1"/>
  <c r="H12" i="1"/>
  <c r="M14" i="1"/>
  <c r="M15" i="1"/>
  <c r="M16" i="1"/>
  <c r="M17" i="1"/>
  <c r="M18" i="1"/>
  <c r="M20" i="1"/>
  <c r="M21" i="1"/>
  <c r="M22" i="1"/>
  <c r="M23" i="1"/>
  <c r="M24" i="1"/>
  <c r="M25" i="1"/>
  <c r="M26" i="1"/>
  <c r="M28" i="1"/>
  <c r="M29" i="1"/>
  <c r="M30" i="1"/>
  <c r="M33" i="1"/>
  <c r="M34" i="1"/>
  <c r="M35" i="1"/>
  <c r="M37" i="1"/>
  <c r="M38" i="1"/>
  <c r="M39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96" i="1"/>
  <c r="M97" i="1"/>
  <c r="M13" i="1"/>
  <c r="M12" i="1"/>
  <c r="AB11" i="1"/>
  <c r="AA11" i="1"/>
  <c r="Q11" i="1"/>
  <c r="I11" i="1"/>
  <c r="J11" i="1"/>
  <c r="O11" i="1"/>
  <c r="P11" i="1"/>
  <c r="G11" i="1"/>
  <c r="L11" i="1"/>
  <c r="M40" i="1"/>
  <c r="N11" i="1"/>
  <c r="AD13" i="1" s="1"/>
  <c r="H11" i="1" l="1"/>
  <c r="M11" i="1"/>
</calcChain>
</file>

<file path=xl/sharedStrings.xml><?xml version="1.0" encoding="utf-8"?>
<sst xmlns="http://schemas.openxmlformats.org/spreadsheetml/2006/main" count="1160" uniqueCount="363">
  <si>
    <t xml:space="preserve"> </t>
  </si>
  <si>
    <t>Термін реалізації проекту</t>
  </si>
  <si>
    <t>Київська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</si>
  <si>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</si>
  <si>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</si>
  <si>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</si>
  <si>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</si>
  <si>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</si>
  <si>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Обласний бюджет Київської області</t>
  </si>
  <si>
    <t>Капітальний ремонт з підсиленням несучих конструкцій багатоквартирного житлового будинку по вул. Києво-Мироцька, 104Б м. Буча, Бучанського району, Київської області. Заходи з усунення аварій в багатоквартирному житловому фонді</t>
  </si>
  <si>
    <t>Нове будівництво багатоквартирного житлового будинку за адресою: вул. Центральна, 17Є с. Бузова Бучанського району Київської області</t>
  </si>
  <si>
    <t>Капітальний ремонт багатоквартирного житлового будинку по Гостомельському шосе, 24/1 в м. Ірпінь Бучанського району Київської області (з метою усунення аварій, що виникли внаслідок воєнних (бойових) дій)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</si>
  <si>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</si>
  <si>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</si>
  <si>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</si>
  <si>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</si>
  <si>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Капітальний ремонт на відновлення пошкоджень будівельних конструкцій житлового будинку, які виникли внаслідок надзвичайної ситуації військового характеру, спричинені збройною агресією російської федерації на за адресою: вул. Декабристів, 46, м. Васильків, Київської області</t>
  </si>
  <si>
    <t>Капітальний ремонт пошкоджених будівельних конструкцій житлового будинку , які виникли внаслідок надзвичайної ситуації військового характеру, спричинені збройною агресією російської федерації за адресою: вул. Декабристів, 52, м. Васильків, Київської області</t>
  </si>
  <si>
    <t>Капітальний ремонт житлового будинку за адресою: вул. Свято Покровська,буд. 73-Е, селище Гостомель, Бучанського району, Київської області</t>
  </si>
  <si>
    <t>Капітальний ремонт житлового будинку у зв'язку з бойовими діями внаслідок військової агресії російської федерації проти України, за адресою: Київська область, Бучанський район, місто Ірпінь,вул. Університетська, 2к</t>
  </si>
  <si>
    <t>Капітальний ремонт житлового будинку, що виник у зв’язку з бойовими діями внаслідок військової агресії російської федерації проти України, по вул. Київська, 51 в м. Ірпінь, Бучанського району, Київської області</t>
  </si>
  <si>
    <t>Капітальний ремонт багатоквартирного житлового будинку за адресою в м. Ірпінь, вул. Гостомельське шосе, 22 Київської області</t>
  </si>
  <si>
    <t>Капітальний ремонт багатоквартирного житлового будинкув м. Ірпінь Київської області по вул. Гостомельське шосе, 7-а, який постраждав внаслідок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</si>
  <si>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будинкув м. Ірпінь Київської області по вул. Гостомельське шосе 7-б, який постраждав внаслідок військової агресії російської федерації проти України (в т.ч. проектування)</t>
  </si>
  <si>
    <t>Капітальний ремонт (відновлення) багатоквартирного будинку, пошкодженого внаслідок військової агресії російської федерації, за адресою: Київська обл., Бучанський район, смт Макарів, вул. Садова, 1</t>
  </si>
  <si>
    <t>Капітальний ремонт (відновлення) багатоквартирного будинку, пошкодженого внаслідок військової агресії російської федерації, за адресою: Київська обл., Бучанський район, смт Макарів, вул. Садова, 1а</t>
  </si>
  <si>
    <t>Відновлювальні роботи реконструкція пошкодженого майна багатоквартирного житлового будинку за адресою: вул. Комарова, 38 с. Мила Бучанського району, Київської області</t>
  </si>
  <si>
    <t>Відновлювальні роботи реконструкція пошкодженого майна багатоквартирного двосекційного житлового будинку за адресою: вул. Центральна, 17А, с. Бузова Бучанського району Київської області</t>
  </si>
  <si>
    <t>Відновлювальні роботи капітальний ремонт пошкодженого майна багатоквартирний житловий будинок за адресою: вул. Садова, 8 в селі Дмитрівка Бучанського району Київської області</t>
  </si>
  <si>
    <t>Відновлювальні роботи капітальний ремонт пошкодженого майна багатоквартирний житловий будинок за адресою: вул. Садова, 10 в селі Дмитрівка Бучанського району Київської області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</si>
  <si>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</si>
  <si>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</si>
  <si>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Капітальний ремонт багатоквартирного житлового будинку в м. Ірпінь, Бучанський район, Київської області по вул. Котляревського, 52а,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</si>
  <si>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по вул. Гостомельське шосе, 5а в м. Ірпінь, Бучанського району, Київської області ( з метою усунення аварій, що виникли внаслідок воєних (бойових) дій) (в т.ч. проектуваня)</t>
  </si>
  <si>
    <t>Капітальний ремонт багатоквартирного житлового будинку в м. Ірпінь, Київської області по вул. Ярославська, 14, який постраждав в наслідок військової агресії російської федерації проти України (в т.ч. проектування)</t>
  </si>
  <si>
    <t>Капітальний ремонт житлового будинку за адресою: Київська обл., Бучанський район, сел. Гостомель, пров.Мальовничий 3</t>
  </si>
  <si>
    <t>Капітальний ремонт житлового будинку за адресою: Київська обл., Бучанський район, сел. Гостомель, пров.Мальовничий 5</t>
  </si>
  <si>
    <t>Капітальний ремонт в житловому будинку за адресою: вул. Остромирська, будинок 67, селище Гостомель, Бучанського району, Київської області</t>
  </si>
  <si>
    <t>Капітальний ремонт (відновлення) багатоквартирного житлового будинку, пошкодженого внаслідок військової агресії російської федерації, за адресою: Київська обл., Бучанського р-н., смт Макарів, вул. Довженка Олександра, 34</t>
  </si>
  <si>
    <t>Бюджет Бучанської міської територіальної громади</t>
  </si>
  <si>
    <t>"Капiтальний ремонт фасаду багатоквартирного житлового будинку по вул. Леха Качинського, 4А, м. Буча, Бучанського району, Київської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</si>
  <si>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203а у м. Буча, Бучанського району, Київської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</si>
  <si>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буд. 203Б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</si>
  <si>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</si>
  <si>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Київської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</si>
  <si>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203д у м. Буча, Бучанського району, Київської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</si>
  <si>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Київської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</si>
  <si>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</si>
  <si>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 5 у м. Буча, Бучанського району, Київської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</si>
  <si>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6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</si>
  <si>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</si>
  <si>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8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</si>
  <si>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Київської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</si>
  <si>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Вокзальна, буд.129Г у м. Буча, Бучанського району, Київської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</si>
  <si>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</si>
  <si>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</si>
  <si>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</si>
  <si>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</si>
  <si>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Бюджет Ірпінської міської територіальної громади</t>
  </si>
  <si>
    <t>"Капітальний ремонт багатоквартирного житлового будинку в м. Ірпінь, Бучанський район, Київської області по вул. Соборна, 107, який постраждав в наслідок військової агресії російської федерації проти України (в т.ч. проектування)"</t>
  </si>
  <si>
    <t>«Капітальний ремонт багатоквартирного житлового будинку в м. Ірпінь Київської області по вул. Полтавська, 61, який постраждав внаслідок військової агресії російської федерації проти України (в.т.ч. проектування)»</t>
  </si>
  <si>
    <t>Капітальний ремонт багатоквартирного житлового будинку в м. Ірпінь Бучанський район, Київської області по вул. Білокур, 7,8,9,10,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</si>
  <si>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Бучанський район, Київської області по вул. Соборна, 109,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</si>
  <si>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 Київської області по вул. Миру, 10, який постраждав в наслідок військової агресії російської федерації проти України (в.т.ч. проектування)</t>
  </si>
  <si>
    <t>Капітальний ремонт багатоквартирного житлового будинку в м. Ірпінь, Київської області по вул. Привокзальна площа, 2 який постраждав в наслідок військової агресії російської федерації проти України (в.т.ч. проектування)</t>
  </si>
  <si>
    <t>Капітальний ремонт багатоквартирного житлового будинку в м. Ірпінь, Київської області по вул. Соборна, 146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</si>
  <si>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 по вул. Шевченко, 4, який постраждав в наслідок військової агресії Російської федерації проти України (в т.ч. проектування)</t>
  </si>
  <si>
    <t>Капітальний ремонт багатоквартирного житлового будинку в м. Ірпінь, Київської області по вул. Котляревського, 54-а, який постраждав в наслідок військової агресії російської федерації проти України. (в т.ч. проектування)</t>
  </si>
  <si>
    <t>Нове будівництво Бишівського закладу дошкільної освіти (ясла-садок) «Каштан» Бишівської сільської ради Фастівського району Київської області за адресою: вул. Захисників України, буд. 7 в с. Бишів Фастівського району Київської області</t>
  </si>
  <si>
    <t>Будівництво Ворзельської початкової школи з дошкільним підрозділом по вул.Курортна 37, в селищі Ворзель, Бучанського району, Київської області</t>
  </si>
  <si>
    <t>Капітальний ремонт закладу дошкільної освіти (ясла-садок) комбінованого типу "Веселка" Гостомельської селищної ради Бучанського району Київської області за адресою: вул. Рекунова, 3-б, сел.Гостомель, Бучанський район, Київська область</t>
  </si>
  <si>
    <t>Реконструкція дошкільного навчального закладу №2«Веснянка» (ясла-садок) Ірпінської міської ради Київської області за адресою: вул. Полтавська, 5, м Ірпінь, Київська обл. (усунення аварій, що виникли внаслідок воєнних (бойових) дій)</t>
  </si>
  <si>
    <t>Капітальний ремонт Макарівського закладу дошкільної освіти (центр розвитку дитини) "Пролісок" Макарівської селищної ради з облаштуванням укриття та благоустроєм прибудинкової території за адресою: селище міського типу Макарів, вулиця Проектна, 5, Бучанський район, Київська область - заходи з усунення аварій в закладі освіти</t>
  </si>
  <si>
    <t>Капітальний ремонт Васильківського закладу дошкільної освіти №12 "Дюймовочка" за адресою: вул. Коцюбинського, 15А, м. Васильків, Київська область</t>
  </si>
  <si>
    <t>Реконструкція (для ліквідації наслідків надзвичайної ситуації) закладу дошкільної освіти (ясла-садок) комбінованого типу "Джерельце" Броварської міської ради Броварського району Київської області за адресою: Київська область, м. Бровари, вул. Петлюри Симона, 13-б</t>
  </si>
  <si>
    <t>"Реконструкція будівлі амбулаторії загальної практики сімейної медицини з облаштуванням службових приміщень для проживання медичних працівників зі статусом ВПО (реконструкція), за адресою: Україна, Київська область, Фастівський район, Боярська територіальна громада, с. Жорнівка, пров. Озерний, 4 "</t>
  </si>
  <si>
    <t>«Капітальний ремонт частини елементів покрівлі лікувального корпусу комунального некомерційного підприємства Київської обласної ради "Київська обласна дитяча лікарня" за адресою: Київська обл., Києво -Святошинський р-н, м. Боярка, вул. Хрещатик, 83.»(коригування)"</t>
  </si>
  <si>
    <t>"Капитальний ремонт протирадіаційного укриття за адресою: м.Боярка, вул. Є.Коновальця, 27А"</t>
  </si>
  <si>
    <t>Нове будівництво захисної споруди цивільного захисту (протирадіаційне укриття) на території Переяславської гімназії № 5, Переяславської міської ради по вул. Космонавтів, 22, у м. Переяслав Бориспільського району Київської області</t>
  </si>
  <si>
    <t>Нове будівництво окремо розташованої захисної споруди (тимчасового сховища) на території Закладу дошкільної освіти (ясла-садок) №8 «Теремок» - центру Софії Русової Славутицької міської ради Вишгородського району Київської області за адресою: Київська область, Вишгородський район, м. Славутич, Добринінський квартал, буд.2</t>
  </si>
  <si>
    <t>Будівництво захисної споруди цивільного захисту (споруда подвійного призначення з захисними властивостями ПРУ) Узинського ліцею “Обдарованість” Узинської міської ради Київської області по вул. Незалежності, 29 м. Узин, Білоцерківський район Київська область</t>
  </si>
  <si>
    <t>Будівництво захисної споруди цивільного захисту (споруда подвійного призначення з захисними властивостями ПРУ) Узинського ліцею “Успіх” Узинської міської ради Київської області по вул. Лесі Українки, 64а м. Узин, Білоцерківський район Київська область</t>
  </si>
  <si>
    <t>Бідівництво захисної споруди цивільного захисту Фурсівського ліцію-гімназії по вул. Шкільна, 26 в с. Фурси Білоцерківського району Київської області</t>
  </si>
  <si>
    <t>Нове будівництво споруди цивільного захисту (укриття) в опорному закладі освіти "Ржищівська гімназія "Гармонія""Ржищівської міської ради Київської області за адресою: вул. Адмірала Петренка, 2, м. Ржищів, Обухівський р-н, Київська обл."</t>
  </si>
  <si>
    <t>Нове будівництво протирадіаційного укриття цивільного захисту на територіях ЗДО "Ромашка" та ЗДО "Золоті зернята" по вул. Вокзальна в смт Глеваха</t>
  </si>
  <si>
    <t>Будівництво протирадіаційного укриття цивільного захисту на території Мархалівської гімназії Глевахівської селищної ради Фастівського району Київської області по вул. Шкільна, 3 в с. Мархалівка</t>
  </si>
  <si>
    <t>Нове будівництво захисної споруди цивільного захисту на території Іванківського ліцею по вул. Центральна,2 в с. Іванків Бориспільського району Київської області</t>
  </si>
  <si>
    <t>Нове будівництво захисної споруди цивільного захисту на території Бориспільського ліцею «Патріот» по вул.Глибоцька, 122 в м.Бориспіль Київської області</t>
  </si>
  <si>
    <t>Нове будівництво захисної споруди цивільного захисту на території парку культури та відпочинку по вул. Київський Шлях, 69-а у м. Бориспіль Київської області</t>
  </si>
  <si>
    <t>Бюджет Петрівської сільської територіальної громади</t>
  </si>
  <si>
    <t>"Нове будівництво захисної споруди цивільного захисту (протирадіаційного укриття) на 390 осіб за адресою: Київська область, Вишгородський район, село Нові Петрівці, вулиця Свято-Покровська, 52"</t>
  </si>
  <si>
    <t>Капітальний ремонт будівлі загальноосвітньої школи І-ІІІ ступенів по вул. Київська 2 в с. Плоске Броварського району Київської області, яка була пошкоджена внаслідок військової агресії рф проти України</t>
  </si>
  <si>
    <t>Капітальний ремонт будівлі Олізарівського ліцею Іванківської селищної ради, розташованого за адресою: Київська обл., Вишгородський район, с. Олізарівка, пров. Шевченка, буд. 12</t>
  </si>
  <si>
    <t>Капітальний ремонт Дитячо-юнацької спортивної школи на вул. Троїцькій 40 в м. Ірпені Бучанського р-ну Київської області</t>
  </si>
  <si>
    <t>Капітальний ремонт громадської будівлі Бузівської загальноосвітньої школи І-ІІІ ступенів, за адресою: вул. Центральна (вул.Леніна), буд. 19, с. Бузова, Бучанський район, Київська область (Коригування)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</si>
  <si>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</si>
  <si>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Капітальний ремонт з заходами енергосбереження, енергоефективності, термомодернізацією Новопетрівської Гімназії № 1 Петрівської сільської ради за адресою: Київська область, Вишгородський район, село Нові Петрівціі, вулиця Свято-Покровська, будинок 52 (будівлі літери А, Д та Е)</t>
  </si>
  <si>
    <t>Гатненська сільська територіальна громада Фастівського району</t>
  </si>
  <si>
    <t>Реконструкція з добудовою Юрівської загальноосвітньої школи І-ІІІ ступенів в с. Юрівка, вул. Шевченка, 3, Києво-Святошинського району Київської області</t>
  </si>
  <si>
    <t>108 240,92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</si>
  <si>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</si>
  <si>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</si>
  <si>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</si>
  <si>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</si>
  <si>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</si>
  <si>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</si>
  <si>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</si>
  <si>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</si>
  <si>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</si>
  <si>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</si>
  <si>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</si>
  <si>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</si>
  <si>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</si>
  <si>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</si>
  <si>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</si>
  <si>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</si>
  <si>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</si>
  <si>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</si>
  <si>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</si>
  <si>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</si>
  <si>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</si>
  <si>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</si>
  <si>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</si>
  <si>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</si>
  <si>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</si>
  <si>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</si>
  <si>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</si>
  <si>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</si>
  <si>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</si>
  <si>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</si>
  <si>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</si>
  <si>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</si>
  <si>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</si>
  <si>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</si>
  <si>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спільна/сумісна</t>
  </si>
  <si>
    <t>так</t>
  </si>
  <si>
    <t>ОНМ-25.04.2023-53574</t>
  </si>
  <si>
    <t>BR-6/4/23-37641918-4986</t>
  </si>
  <si>
    <t>ОНМ-06.02.2023-6530</t>
  </si>
  <si>
    <t>CO-6/4/23-37641918-4991</t>
  </si>
  <si>
    <t>ОНМ-27.01.2023-4794</t>
  </si>
  <si>
    <t>BR-6/4/23-37641918-4992</t>
  </si>
  <si>
    <t>комунальна</t>
  </si>
  <si>
    <t>ОНМ-19.04.2023-46493</t>
  </si>
  <si>
    <t>BR-7/4/23-04360586-5088</t>
  </si>
  <si>
    <t>BR-7/4/23-04360586-5089</t>
  </si>
  <si>
    <t>ОНМ-20.04.2023-48430</t>
  </si>
  <si>
    <t>ОНМ-18.04.2023-45573</t>
  </si>
  <si>
    <t>BR-7/4/23-04360586-5090</t>
  </si>
  <si>
    <t>ОНМ-19.04.2023-46506</t>
  </si>
  <si>
    <t>BR-7/4/23-04360586-5091</t>
  </si>
  <si>
    <t>ОНМ-23.03.2023-21526</t>
  </si>
  <si>
    <t>BR-6/4/23-21467647-5074</t>
  </si>
  <si>
    <t>BR-6/4/23-21467647-5065</t>
  </si>
  <si>
    <t>ОНМ-24.03.2023-22098</t>
  </si>
  <si>
    <t>ОНМ-05.05.2023-70354</t>
  </si>
  <si>
    <t>BR-6/4/23-21467647-5068</t>
  </si>
  <si>
    <t>Так</t>
  </si>
  <si>
    <t>ОНМ-24.02.2023-11134</t>
  </si>
  <si>
    <t>BR-6/4/23-21467647-5078</t>
  </si>
  <si>
    <t>ОНМ-31.01.2023-5268</t>
  </si>
  <si>
    <t>BR-6/4/23-21467647-5079</t>
  </si>
  <si>
    <t>ОНМ-03.01.2023-341</t>
  </si>
  <si>
    <t>BR-6/4/23-21467647-5080</t>
  </si>
  <si>
    <t>ОНМ-24.02.2023-11139</t>
  </si>
  <si>
    <t>BR-6/4/23-21467647-5081</t>
  </si>
  <si>
    <t>ОНМ-04.05.2023-68137</t>
  </si>
  <si>
    <t>BR-6/4/23-21467647-5082</t>
  </si>
  <si>
    <t>ОНМ-26.04.2023-55229</t>
  </si>
  <si>
    <t>BR-5/4/23-04362183-4982</t>
  </si>
  <si>
    <t>ОНМ-05.05.2023-70621</t>
  </si>
  <si>
    <t>BR-5/4/23-04362183-4983</t>
  </si>
  <si>
    <t>ОНМ-08.02.2023-7365</t>
  </si>
  <si>
    <t>NS-16/03/2023-37641918-2795</t>
  </si>
  <si>
    <t>ОНМ-15.02.2023-9341</t>
  </si>
  <si>
    <t>NS-16/03/2023-37641918-2796</t>
  </si>
  <si>
    <t>ОНМ-01.03.2023-11953</t>
  </si>
  <si>
    <t>NS-16/03/2023-37641918-2791</t>
  </si>
  <si>
    <t>ОНМ-01.03.2023-11912</t>
  </si>
  <si>
    <t>NS-16/03/2023-37641918-2790</t>
  </si>
  <si>
    <t>ОНМ-20.04.2023-48365</t>
  </si>
  <si>
    <t>BR-27/5/23-21467647-7307</t>
  </si>
  <si>
    <t>ОНМ-24.04.2023-51603</t>
  </si>
  <si>
    <t>BR-27/5/23-21467647-7308</t>
  </si>
  <si>
    <t>ОНМ-16.03.2023-15597</t>
  </si>
  <si>
    <t>br-13/5/23-21467647-6638</t>
  </si>
  <si>
    <t>ОНМ-04.04.2023-31262</t>
  </si>
  <si>
    <t>br-13/5/23-21467647-6639</t>
  </si>
  <si>
    <t>ОНМ-13.06.2023-122361</t>
  </si>
  <si>
    <t>br-13/5/23-21467647-6657</t>
  </si>
  <si>
    <t>ОНМ-03.05.2023-65754</t>
  </si>
  <si>
    <t>BR-15/5/23-21467647-6836</t>
  </si>
  <si>
    <t>ОНМ-03.05.2023-65760</t>
  </si>
  <si>
    <t>BR-15/5/23-21467647-6842</t>
  </si>
  <si>
    <t xml:space="preserve">ОНМ-23.06.2023-137281
</t>
  </si>
  <si>
    <t>BR-23/5/23-21467647-7218</t>
  </si>
  <si>
    <t>ОНМ-06.06.2023-113896</t>
  </si>
  <si>
    <t> BR-16/5/23-04362183-6891</t>
  </si>
  <si>
    <t>ОНМ-02.06.2023-110457</t>
  </si>
  <si>
    <t>BR-3/5/23-04360586-6260</t>
  </si>
  <si>
    <t>ОНМ-02.06.2023-110449</t>
  </si>
  <si>
    <t>BR-3/5/23-04360586-6261</t>
  </si>
  <si>
    <t>ОНМ-26.04.2023-55517</t>
  </si>
  <si>
    <t>BR-3/5/23-04360586-6262</t>
  </si>
  <si>
    <t>ОНМ-08.05.2023-71254</t>
  </si>
  <si>
    <t>BR-3/5/23-04360586-6263</t>
  </si>
  <si>
    <t>ОНМ-02.06.2023-110451</t>
  </si>
  <si>
    <t>BR-3/5/23-04360586-6264</t>
  </si>
  <si>
    <t>ОНМ-02.06.2023-110455</t>
  </si>
  <si>
    <t>BR-3/5/23-04360586-6266</t>
  </si>
  <si>
    <t>ОНМ-26.04.2023-56416</t>
  </si>
  <si>
    <t>BR-3/5/23-04360586-6267</t>
  </si>
  <si>
    <t>ОНМ-02.06.2023-110456</t>
  </si>
  <si>
    <t>BR-3/5/23-04360586-6268</t>
  </si>
  <si>
    <t>BR-3/5/23-04360586-6269</t>
  </si>
  <si>
    <t>ОНМ-25.04.2023-54105</t>
  </si>
  <si>
    <t>BR-3/5/23-04360586-6270</t>
  </si>
  <si>
    <t>ОНМ-02.06.2023-110439</t>
  </si>
  <si>
    <t>BR-3/5/23-04360586-6271</t>
  </si>
  <si>
    <t>ОНМ-02.06.2023-110420</t>
  </si>
  <si>
    <t>BR-3/5/23-04360586-6273</t>
  </si>
  <si>
    <t>ОНМ-02.06.2023-110416</t>
  </si>
  <si>
    <t>EX-3/5/23-04360586-6280</t>
  </si>
  <si>
    <t>ОНМ-02.06.2023-110458</t>
  </si>
  <si>
    <t>EX-3/5/23-04360586-6281</t>
  </si>
  <si>
    <t>ОНМ-02.06.2023-110444</t>
  </si>
  <si>
    <t>EX-3/5/23-04360586-6277</t>
  </si>
  <si>
    <t>ОНМ-11.05.2023-76076</t>
  </si>
  <si>
    <t>BR-3/5/23-04360586-6249</t>
  </si>
  <si>
    <t>ОНМ-12.05.2023-78936</t>
  </si>
  <si>
    <t>BR-3/5/23-04360586-6258</t>
  </si>
  <si>
    <t>ОНМ-02.06.2023-110454</t>
  </si>
  <si>
    <t>BR-3/5/23-04360586-6259</t>
  </si>
  <si>
    <t>ОНМ-15.05.2023-81701</t>
  </si>
  <si>
    <t>BR-7/5/23-21467647-6448</t>
  </si>
  <si>
    <t>ОНМ-06.06.2023-113021</t>
  </si>
  <si>
    <t>BR-7/5/23-21467647-6451</t>
  </si>
  <si>
    <t>ОНМ-14.03.2023-14349; 
ОНМ-30.01.2023-5124; 
ОНМ-24.01.2023-213120; ОНМ-13.06.2023-122536</t>
  </si>
  <si>
    <t>ОНМ-13.06.2023-122499</t>
  </si>
  <si>
    <t>br-13/5/23-21467647-6637</t>
  </si>
  <si>
    <t>ОНМ-07.04.2023-35391</t>
  </si>
  <si>
    <t>br-13/5/23-21467647-6653</t>
  </si>
  <si>
    <t>ОНМ-13.06.2023-122372</t>
  </si>
  <si>
    <t>br-13/5/23-21467647-6640</t>
  </si>
  <si>
    <t>ОНМ-25.02.2023-11150</t>
  </si>
  <si>
    <t>br-13/5/23-21467647-6641</t>
  </si>
  <si>
    <t>ОНМ-12.05.2023-79257</t>
  </si>
  <si>
    <t>br-13/5/23-21467647-6655</t>
  </si>
  <si>
    <t>ОНМ-21.01.2023-3355</t>
  </si>
  <si>
    <t>br-13/5/23-21467647-6636</t>
  </si>
  <si>
    <t>br-13/5/23-21467647-6647</t>
  </si>
  <si>
    <t>ОНМ-02.06.2023-110421</t>
  </si>
  <si>
    <t>BR-3/5/23-04360586-6295</t>
  </si>
  <si>
    <t>ОНМ-27.03.2023-24164</t>
  </si>
  <si>
    <t>RE-7/5/23-21467647-6531</t>
  </si>
  <si>
    <t>BR-7/5/23-21467647-6534</t>
  </si>
  <si>
    <t>ОНМ-09.06.2023-118926</t>
  </si>
  <si>
    <t>BR-9/5/23-21467647-6590</t>
  </si>
  <si>
    <t>CO-8/5/23-21467647-6575</t>
  </si>
  <si>
    <t>CO-9/5/23-21467647-6587</t>
  </si>
  <si>
    <t>CO-6/5/23-41973438-6418</t>
  </si>
  <si>
    <t>CO-6/5/23-41973438-6414</t>
  </si>
  <si>
    <t>CO-6/5/23-04363225-6415</t>
  </si>
  <si>
    <t>-</t>
  </si>
  <si>
    <t>CO-6/5/23-20628456-6390</t>
  </si>
  <si>
    <t>CO-6/5/23-44080284-6402</t>
  </si>
  <si>
    <t>CO-16/5/23-21467647-6916</t>
  </si>
  <si>
    <t>CO-16/5/23-21467647-6917</t>
  </si>
  <si>
    <t>CO-16/5/23-21467647-6918</t>
  </si>
  <si>
    <t>BR-12/4/23- 20583699-5551</t>
  </si>
  <si>
    <t>CO-6/5/23-44080284-6399</t>
  </si>
  <si>
    <t>RE-21/5/23-04358508-6982</t>
  </si>
  <si>
    <t>ОНМ-05.05.2023-70673</t>
  </si>
  <si>
    <t>BR-6/4/23-37641918-5007</t>
  </si>
  <si>
    <t>BR-6/4/23-37641918-5003</t>
  </si>
  <si>
    <t>ОНМ-09.05.2023-73296</t>
  </si>
  <si>
    <t>ОНМ-27.04.2023-57748</t>
  </si>
  <si>
    <t>BR-6/4/23-37641918-5009</t>
  </si>
  <si>
    <t>ОНМ-04.05.2023-67730</t>
  </si>
  <si>
    <t>BR-5/4/23-37641918-4976</t>
  </si>
  <si>
    <t>ОНМ-11.05.2023- 77185</t>
  </si>
  <si>
    <t>ОНМ-25.04.2023-54529</t>
  </si>
  <si>
    <t>RE-6/4/23-37641918-4999</t>
  </si>
  <si>
    <t>ОНМ-27.04.2023-58307</t>
  </si>
  <si>
    <t>CO-6/4/23-37641918-5002</t>
  </si>
  <si>
    <t>ОНМ-05.05.2023-70384</t>
  </si>
  <si>
    <t>BR-6/4/23-37641918-5005</t>
  </si>
  <si>
    <t>ОНМ-27.04.2023-57775</t>
  </si>
  <si>
    <t>RE-6/4/23-37641918-5008</t>
  </si>
  <si>
    <t>ОНМ-05.05.2023-70624</t>
  </si>
  <si>
    <t>BR-6/4/23-37641918-5011</t>
  </si>
  <si>
    <t>ОНМ-26.03.2023-22980</t>
  </si>
  <si>
    <t>BR-6/4/23-21467647-5076</t>
  </si>
  <si>
    <t>ОНМ-13.06.2023-123580</t>
  </si>
  <si>
    <t>RE-13/5/23-26146617-6635</t>
  </si>
  <si>
    <t>Проведено касові видатки,  26.12.2023 внесені зміни до договору, строк реалізації подовжено до 31.12.2024 відповідно до календарного графіку, акти виконаних робіт не зареєстровані у звязку з закінченням бюджетного періоду</t>
  </si>
  <si>
    <t>Проведені тендерні закупівлі, визначено переможця, оголошено про намір  укласти договір</t>
  </si>
  <si>
    <t>Проведено касові видатки, виконанно понад 25% робіт від кошторисної вартості проєкту, догоівр укладено на строк реалізації 2023-2024 відповідно до календарного плану</t>
  </si>
  <si>
    <t>Проведено касові видатки,  догоівр укладено на строк реалізації 2023-2024 відповідно до календарного плану</t>
  </si>
  <si>
    <t>Проведено касові видатки, виконанно більше 70 % робіт від кошторисної вартості проєкту, частково виконані будівельні роботи</t>
  </si>
  <si>
    <t>Проведено касові видатки, частково виконані будівельні роботи, виконанно більше 10 % робіт від кошторисної вартості проєкту, збільшена сума на будівельні роботи згідно з експертним звітом</t>
  </si>
  <si>
    <t>Проведено касові видатки за ПКД, збільшена сума на будівельні роботи згідно з експертним звітом</t>
  </si>
  <si>
    <t>Проведено касові видатки, частково виконані будівельні роботи, виконанно більше 60 % робіт від кошторисної вартості проєкту, зменшена сума на будівельні роботи згідно з експертним звітом</t>
  </si>
  <si>
    <t>Проведено касові видатки, частково виконані будівельні роботи</t>
  </si>
  <si>
    <t>Проведено касові видатки, частково виконані будівельні роботи, зменьшена  сума на будівельні роботи згідно з експертним звітом</t>
  </si>
  <si>
    <t>Проведено касові видатки, частково виконані будівельні роботи, збільшена сума на будівельні роботи згідно з експертним звітом</t>
  </si>
  <si>
    <t>Проведено касові видатки частково виконані роботи</t>
  </si>
  <si>
    <t>Проведено касові видатки частково виконані роботи, збільшена сума на будівельні роботи згідно з експертним звітом</t>
  </si>
  <si>
    <t>Проведені касові видатки, збільшена сума на будівельні роботи згідно з експертним звітом</t>
  </si>
  <si>
    <t>Проведені касові видатки, розпочаті будівельні роботи</t>
  </si>
  <si>
    <t>Проведено касові видатки, виконанно 3%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</si>
  <si>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ведуться будівельні роботи, договір на виконання ремонтних робіт укладений на строк реаліазації 2023-2024. Заплановано строк завершення робіт 2025 рік.</t>
  </si>
  <si>
    <t>Проведено касові видатки, виконанно частково відновлювальні роботи, договір на виконання ремонтних робіт укладений на строк реаліазації 2023-2024</t>
  </si>
  <si>
    <t>Проведено касові видатки, виконанно 5% робіт від кошторисної вартості проєкту, договір на виконання ремонтних робіт укладений на строк реаліазації 2023-2024. Заплановано строк завершення робіт на 2025 рік.</t>
  </si>
  <si>
    <t>Проведено касові видатки, частково виконані роботи договір на виконання ремонтних робіт укладений на строк реаліазації 2023-2024</t>
  </si>
  <si>
    <t>Проведено касові видатки, частково виконані роботи договір на виконання ремонтних робіт укладений на строк реаліазації 2023-2024. Заплановано строк завершення робіт на 2025 рік.</t>
  </si>
  <si>
    <t>Проведено касові видатки, виконані роботи договір на виконання ремонтних робіт укладений на строк реаліазації 2023-2024</t>
  </si>
  <si>
    <t>Проведено касові видатки, частково виконані роби договір на виконання ремонтних робіт укладений на строк реаліазації 2023-2024</t>
  </si>
  <si>
    <t>Проведено касові видатки, виконанно більше 35 %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</si>
  <si>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ведуться будівельні роботи, договір на виконання ремонтних робіт укладений на строк реаліазації 2023-2024</t>
  </si>
  <si>
    <t>Проведено касові видатки, договір на виконання ремонтних робіт укладений на строк реаліазації 2023-2024</t>
  </si>
  <si>
    <t>Проведено касові видатки, ведуться будівельні роботи, виконанно більше 50 %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</si>
  <si>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ведуться будівельні роботи, виконанно більше 50 % робіт від кошторисної вартості проєкту, договір на виконання ремонтних робіт укладений на строк реаліазації 2023-2025</t>
  </si>
  <si>
    <t>Проведено касові видатки, виконанно більше 50 % робіт від кошторисної вартості проєкту,  договір на виконання ремонтних робіт укладений на строк реаліазації 2023-2024</t>
  </si>
  <si>
    <t>Договір на виконання ремонтних робіт укладений на строк реаліазації 2023-2024</t>
  </si>
  <si>
    <t>Проведено касові видатки, виконанно більше 25 %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</si>
  <si>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ведуться будівельні роботи, виконанно більше 20 %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</si>
  <si>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ведуться будівельні роботи, виконанно більше 25 % робіт від кошторисної вартості проєкту, договір на виконання ремонтних робіт укладений на строк реаліазації 2023-2025</t>
  </si>
  <si>
    <t>Проведено касові видатки, ведуться будівельні роботи, виконанно більше 25 % робіт від кошторисної вартості проєкту, договір на виконання ремонтних робіт укладений на строк реаліазації 2023-2024</t>
  </si>
  <si>
    <t>Договір на виконання будівництва укладений на строк реаліазації 2023-2024. Розпочаті роботи. Заплановано завершення робіт на 2025 рік</t>
  </si>
  <si>
    <t>Проведено касові видатки, розпочаті будівельні роботи, виконанно більше 15%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</si>
  <si>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виконанно 30 %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</si>
  <si>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виконанно 5 % робіт від кошторисної вартості проєкту, договір на виконання ремонтних робіт укладений на строк реаліазації 2023-2024</t>
  </si>
  <si>
    <t>Проведені тендерні закупівлі, визначено переможця, оголошено про намір  укласти договір. Заплановано строк виконання робіт 2025 рік.</t>
  </si>
  <si>
    <t>Проведено касові видатки, частково виконані роботи, договір на виконання ремонтних робіт укладений на строк реаліазації 2023-2024</t>
  </si>
  <si>
    <t>Роботи призупинено у звязку з судовими справами. Необхідність ремонту школи, яка зазнала пошкоджень від збройної агресії</t>
  </si>
  <si>
    <t>Проведено касові видатки, виконанно більше 45% робіт від кошторисної вартості проєкту, договір на виконання ремонтних робіт укладений на строк реаліазації 2023-2024. Акти виконаних робіт в повному обсязі не зареєстровані у звязку з закінченням бюджетного періоду</t>
  </si>
  <si>
    <t>Проведено касові видатки, винанно 20% робіт від кошторисної вартості проєкту, договір на виконання ремонтних робіт укладений на строк реаліазації 2023-2024. Заплановано строк завершення робіт на 2024 рік. Акти виконаних робіт в повному обсязі не закриті у зв'язку з закінченням бюджетного періоду</t>
  </si>
  <si>
    <t>Проведено касові видатки, виконанно більше 20 % робіт від кошторисної вартості проєкту, договір на виконання ремонтних робіт укладений на строк реаліазації 2023-2024.Заплановано строк завершення робіт на 2025 рік.</t>
  </si>
  <si>
    <t>Проведено касові видатки,  виконанно більше 40 % робіт від кошторисної вартості проєкту, договір на виконання ремонтних робіт укладений на строк реаліазації 2023-2024</t>
  </si>
  <si>
    <t xml:space="preserve"> Договір на виконання ремонтних робіт укладений на строк реаліазації 2023-2024</t>
  </si>
  <si>
    <t>Проведено касові видатки, виконанно білеше 60 %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</si>
  <si>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виконанно білеше 75 %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</si>
  <si>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виконанно більше 25 % робіт від кошторисної вартості проєкту, розпочато будівельні роботи робіт, договір на виконання ремонтних робіт укладений на строк реаліазації 2023-2024</t>
  </si>
  <si>
    <t>Проведено касові видатки, виконанно більне ніж 45% робіт від кошторисної вартості проєкту, договір на виконання ремонтних робіт укладений на строк реаліазації 2023-2024</t>
  </si>
  <si>
    <t>Проведено касові видатки, розпочаті будівельні роботи, виконанно більше 30 % робіт від кошторисної вартості проєкту, продовження строку дії договору про закупівлю та строку виконання зобов’язань  до 31.12.2024</t>
  </si>
  <si>
    <t>Проведено касові видатки, виконанно більше ніж 85 % робіт від кошторисної вартості проєкту, договір на виконання ремонтних робіт укладений на строк реаліазації 2023-2024</t>
  </si>
  <si>
    <t>Розпочаті роботи з відновлення, 27.12. 2023 внесені зміни договору щодо подовження дії строку договору до 31.12.2023</t>
  </si>
  <si>
    <t>Проведено касові видатки, виконанно більше 30 % робіт від кошторисної вартості проєкту, розпочаті будівельні роботи, договір на виконання  робіт укладений на строк реаліазації 2023-2024</t>
  </si>
  <si>
    <t>Проведено касові видатки, виконано більне ніж 45% робітвід кошторисної вартості проєкту, договір на виконання  робіт укладений на строк реаліазації 2023-2024</t>
  </si>
  <si>
    <t>Проведено касові видатки, виконано більне ніж 55% робіт від кошторисної вартості проєкту, договір на виконання  робіт укладений на строк реаліазації 2023-2025</t>
  </si>
  <si>
    <t>Проведено касові видатки, виконанно понад 45% робіт від кошторисної вартості проєкту, договір на виконання  робіт укладений на строк реаліазації 2023-2024</t>
  </si>
  <si>
    <t>Проведено касові видатки, виконанно понад 25% робіт від кошторисної вартості проєкту, 28.12.2023 внесені зміни до договору, строк реалізації подовжено до 31.12.2024</t>
  </si>
  <si>
    <t>Проведено касові видатки, виконанно більше 30 % робіт від кошторисної вартості проєкту, розпочаті будівельні роботи, 28.12.2023 внесені зміни до договору, строк реалізації подовжено до 31.12.2024 відповідно до календарного графіку</t>
  </si>
  <si>
    <t>Проведено касові видатки, розпосчаті будівельні роботи, виконанно більше 30 % робіт від кошторисної вартості проєкту, 25.12.2023 внесені зміни до договору, строк реалізації подовжено до 31.12.2024 відповідно до календарного графіку</t>
  </si>
  <si>
    <t>Проведено касові видатки, виконанно 35% робіт від кошторисної вартості проєкту, 25.12.2023 внесені зміни до договору, строк реалізації подовжено до 31.12.2024 відповідно до календарного графіку</t>
  </si>
  <si>
    <t>Проведено касові видатки, виконануються будівельні роботи, виконанно більше 35 % робіт від кошторисної вартості проєкту,  25.12.2023 внесені зміни до договору, строк реалізації подовжено до 31.12.2024 відповідно до календарного графіку</t>
  </si>
  <si>
    <t>Проект знаходиться на коригуванні, залишкова вартість 2 пуску. За рахунок обласного бюджету виконані роботи на суму 10689,726 тис.грн.</t>
  </si>
  <si>
    <t>Виконано коригування проекту, Експертний звіт від 18.12.2023 року, ведуться підготовчі роботи для проведення тендерних закупівель</t>
  </si>
  <si>
    <t>Проведено касові видатки, виконанно 20% робіт від кошторисної вартості проєкту, 25.12.2023 внесені зміни до договору, строк реалізації подовжено до 31.12.2024 відповідно до календарного графіку</t>
  </si>
  <si>
    <t>Проведено касові видатки, виконанно майже 10% робіт від кошторисної вартості проєкту, 27.12.2023 внесені зміни до договору, строк реалізації подовжено до 31.12.2024 відповідно до календарного графіку</t>
  </si>
  <si>
    <t>Виконанно більше 15 % робіт від кошторисної вартості проєкту, 29.12.2023 внесені зміни договору щодо покращення якості предмета закупівлі, за умови що таке покращення не призведе до збільшення суми, визначеної в договорі про закупівлю, договір укладено на строк реалізації 2023-2024</t>
  </si>
  <si>
    <t>Розроблена ПКД, проводятьсґ тендерні закупівлі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</si>
</sst>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#,##0.0000_ ;[Red]\-#,##0.0000\ "/>
    <numFmt numFmtId="172" formatCode="#,##0.000"/>
  </numFmts>
  <fonts count="27" x14ac:knownFonts="1">
    <font>
      <sz val="11"/>
      <color rgb="FF000000"/>
      <name val="Calibri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7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6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2"/>
      <name val="Calibri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6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Arial"/>
      <family val="2"/>
      <charset val="204"/>
    </font>
    <font>
      <sz val="10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22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22"/>
      </top>
      <bottom style="medium">
        <color indexed="8"/>
      </bottom>
      <diagonal/>
    </border>
    <border>
      <left style="medium">
        <color indexed="22"/>
      </left>
      <right style="medium">
        <color indexed="8"/>
      </right>
      <top style="medium">
        <color indexed="22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22"/>
      </top>
      <bottom/>
      <diagonal/>
    </border>
    <border>
      <left style="medium">
        <color indexed="22"/>
      </left>
      <right style="medium">
        <color indexed="8"/>
      </right>
      <top style="medium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156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0" xfId="0" applyFont="1" applyFill="1"/>
    <xf numFmtId="0" fontId="6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center"/>
    </xf>
    <xf numFmtId="168" fontId="2" fillId="0" borderId="0" xfId="0" applyNumberFormat="1" applyFont="1"/>
    <xf numFmtId="168" fontId="9" fillId="0" borderId="0" xfId="0" applyNumberFormat="1" applyFont="1"/>
    <xf numFmtId="0" fontId="13" fillId="0" borderId="0" xfId="1" applyFont="1"/>
    <xf numFmtId="0" fontId="12" fillId="0" borderId="0" xfId="1"/>
    <xf numFmtId="0" fontId="12" fillId="0" borderId="0" xfId="1" applyAlignment="1">
      <alignment horizontal="center"/>
    </xf>
    <xf numFmtId="0" fontId="15" fillId="3" borderId="1" xfId="1" applyFont="1" applyFill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top" wrapText="1"/>
    </xf>
    <xf numFmtId="167" fontId="17" fillId="4" borderId="1" xfId="0" applyNumberFormat="1" applyFont="1" applyFill="1" applyBorder="1" applyAlignment="1">
      <alignment horizontal="center" vertical="center"/>
    </xf>
    <xf numFmtId="169" fontId="17" fillId="4" borderId="1" xfId="0" applyNumberFormat="1" applyFont="1" applyFill="1" applyBorder="1" applyAlignment="1">
      <alignment horizontal="center" vertical="center"/>
    </xf>
    <xf numFmtId="170" fontId="17" fillId="4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167" fontId="21" fillId="0" borderId="1" xfId="0" applyNumberFormat="1" applyFont="1" applyBorder="1" applyAlignment="1">
      <alignment horizontal="center" vertical="center"/>
    </xf>
    <xf numFmtId="168" fontId="21" fillId="0" borderId="1" xfId="0" applyNumberFormat="1" applyFont="1" applyBorder="1" applyAlignment="1">
      <alignment horizontal="center" vertical="center"/>
    </xf>
    <xf numFmtId="170" fontId="21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1" applyFont="1" applyBorder="1" applyAlignment="1">
      <alignment horizontal="center" vertical="center"/>
    </xf>
    <xf numFmtId="0" fontId="25" fillId="0" borderId="1" xfId="0" applyFont="1" applyBorder="1" applyAlignment="1">
      <alignment wrapText="1"/>
    </xf>
    <xf numFmtId="168" fontId="20" fillId="0" borderId="0" xfId="0" applyNumberFormat="1" applyFont="1"/>
    <xf numFmtId="0" fontId="20" fillId="0" borderId="0" xfId="0" applyFont="1"/>
    <xf numFmtId="168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1" fillId="0" borderId="6" xfId="1" applyFont="1" applyBorder="1" applyAlignment="1">
      <alignment horizontal="center" vertical="center"/>
    </xf>
    <xf numFmtId="168" fontId="1" fillId="0" borderId="9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wrapText="1"/>
    </xf>
    <xf numFmtId="168" fontId="20" fillId="0" borderId="9" xfId="0" applyNumberFormat="1" applyFont="1" applyBorder="1" applyAlignment="1">
      <alignment horizontal="center" vertical="center"/>
    </xf>
    <xf numFmtId="0" fontId="20" fillId="0" borderId="1" xfId="0" applyFont="1" applyBorder="1"/>
    <xf numFmtId="172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4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167" fontId="21" fillId="5" borderId="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168" fontId="20" fillId="5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167" fontId="21" fillId="0" borderId="1" xfId="0" applyNumberFormat="1" applyFont="1" applyFill="1" applyBorder="1" applyAlignment="1">
      <alignment horizontal="center" vertical="center"/>
    </xf>
    <xf numFmtId="167" fontId="20" fillId="0" borderId="1" xfId="0" applyNumberFormat="1" applyFont="1" applyFill="1" applyBorder="1" applyAlignment="1">
      <alignment horizontal="center" vertical="center"/>
    </xf>
    <xf numFmtId="168" fontId="21" fillId="0" borderId="1" xfId="0" applyNumberFormat="1" applyFont="1" applyFill="1" applyBorder="1" applyAlignment="1">
      <alignment horizontal="center" vertical="center"/>
    </xf>
    <xf numFmtId="170" fontId="21" fillId="0" borderId="1" xfId="0" applyNumberFormat="1" applyFont="1" applyFill="1" applyBorder="1" applyAlignment="1">
      <alignment horizontal="center" vertical="center"/>
    </xf>
    <xf numFmtId="168" fontId="20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21" fillId="0" borderId="1" xfId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wrapText="1"/>
    </xf>
    <xf numFmtId="168" fontId="20" fillId="0" borderId="0" xfId="0" applyNumberFormat="1" applyFont="1" applyFill="1"/>
    <xf numFmtId="0" fontId="13" fillId="0" borderId="0" xfId="1" applyFont="1" applyFill="1"/>
    <xf numFmtId="0" fontId="20" fillId="0" borderId="0" xfId="0" applyFont="1" applyFill="1"/>
    <xf numFmtId="0" fontId="20" fillId="0" borderId="1" xfId="0" applyFont="1" applyBorder="1" applyAlignment="1">
      <alignment wrapText="1"/>
    </xf>
    <xf numFmtId="0" fontId="15" fillId="0" borderId="1" xfId="1" applyFont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5" fillId="0" borderId="1" xfId="1" applyFont="1" applyBorder="1" applyAlignment="1">
      <alignment horizontal="center" vertical="center" textRotation="90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168" fontId="1" fillId="0" borderId="9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1" fillId="0" borderId="9" xfId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168" fontId="1" fillId="0" borderId="6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8" fontId="20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wrapText="1"/>
    </xf>
    <xf numFmtId="0" fontId="19" fillId="0" borderId="0" xfId="0" applyFont="1" applyFill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vertical="center" wrapText="1"/>
    </xf>
    <xf numFmtId="0" fontId="24" fillId="0" borderId="6" xfId="0" applyFont="1" applyFill="1" applyBorder="1" applyAlignment="1">
      <alignment vertical="center" wrapText="1"/>
    </xf>
    <xf numFmtId="2" fontId="20" fillId="0" borderId="1" xfId="0" applyNumberFormat="1" applyFont="1" applyFill="1" applyBorder="1" applyAlignment="1">
      <alignment horizontal="center" vertical="center"/>
    </xf>
    <xf numFmtId="171" fontId="21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1" fillId="0" borderId="12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4" xfId="1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>
      <tableStyleElement type="headerRow" dxfId="11"/>
      <tableStyleElement type="firstRowStripe" dxfId="10"/>
      <tableStyleElement type="secondRowStripe" dxfId="9"/>
    </tableStyle>
    <tableStyle name="Звітність фінал-style 2" pivot="0" count="3">
      <tableStyleElement type="headerRow" dxfId="8"/>
      <tableStyleElement type="firstRowStripe" dxfId="7"/>
      <tableStyleElement type="secondRowStripe" dxfId="6"/>
    </tableStyle>
    <tableStyle name="Звітність фінал-style 3" pivot="0" count="3">
      <tableStyleElement type="headerRow" dxfId="5"/>
      <tableStyleElement type="firstRowStripe" dxfId="4"/>
      <tableStyleElement type="secondRowStripe" dxfId="3"/>
    </tableStyle>
    <tableStyle name="Звітність фінал-style 4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m\Downloads\&#1070;&#1085;&#1072;&#1080;&#774;&#1090;&#1077;&#1076;%2024_&#1055;&#1086;&#1090;&#1088;&#1077;&#1073;&#1072;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треба на 2024"/>
    </sheetNames>
    <sheetDataSet>
      <sheetData sheetId="0">
        <row r="31">
          <cell r="T31">
            <v>393965.96799999999</v>
          </cell>
        </row>
      </sheetData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9"/>
  <sheetViews>
    <sheetView tabSelected="1" view="pageBreakPreview" zoomScale="70" zoomScaleNormal="70" zoomScaleSheetLayoutView="70" workbookViewId="0">
      <selection activeCell="D12" sqref="D12"/>
    </sheetView>
  </sheetViews>
  <sheetFormatPr defaultColWidth="14.42578125" defaultRowHeight="15" customHeight="1" x14ac:dyDescent="0.25"/>
  <cols>
    <col min="1" max="1" width="10.5703125" style="4" customWidth="1"/>
    <col min="2" max="2" width="17.42578125" style="4" customWidth="1"/>
    <col min="3" max="3" width="20.42578125" style="17" customWidth="1"/>
    <col min="4" max="4" width="45" style="4" customWidth="1"/>
    <col min="5" max="5" width="14.5703125" style="4" customWidth="1"/>
    <col min="6" max="6" width="14.42578125" style="4"/>
    <col min="7" max="7" width="18" style="4" customWidth="1"/>
    <col min="8" max="8" width="19.42578125" style="4" customWidth="1"/>
    <col min="9" max="9" width="18.42578125" style="4" customWidth="1"/>
    <col min="10" max="10" width="18.85546875" style="4" customWidth="1"/>
    <col min="11" max="11" width="10.7109375" style="4" customWidth="1"/>
    <col min="12" max="12" width="15.85546875" style="4" customWidth="1"/>
    <col min="13" max="13" width="18.140625" style="4" customWidth="1"/>
    <col min="14" max="14" width="18.5703125" style="4" customWidth="1"/>
    <col min="15" max="15" width="16.5703125" style="4" customWidth="1"/>
    <col min="16" max="16" width="13.7109375" style="4" customWidth="1"/>
    <col min="17" max="17" width="10.7109375" style="4" customWidth="1"/>
    <col min="18" max="18" width="16.5703125" style="4" customWidth="1"/>
    <col min="19" max="19" width="12.140625" style="4" customWidth="1"/>
    <col min="20" max="20" width="11.140625" style="4" customWidth="1"/>
    <col min="21" max="21" width="13.5703125" style="22" customWidth="1"/>
    <col min="22" max="22" width="13.140625" style="22" customWidth="1"/>
    <col min="23" max="23" width="13.28515625" style="22" customWidth="1"/>
    <col min="24" max="24" width="13.7109375" style="22" customWidth="1"/>
    <col min="25" max="25" width="20.42578125" style="23" customWidth="1"/>
    <col min="26" max="26" width="28.140625" style="23" customWidth="1"/>
    <col min="27" max="27" width="20.85546875" style="23" customWidth="1"/>
    <col min="28" max="28" width="14.42578125" style="23" customWidth="1"/>
    <col min="29" max="29" width="29.7109375" style="23" customWidth="1"/>
    <col min="30" max="30" width="20.85546875" style="4" customWidth="1"/>
    <col min="31" max="31" width="18" style="21" customWidth="1"/>
    <col min="32" max="16384" width="14.42578125" style="4"/>
  </cols>
  <sheetData>
    <row r="1" spans="1:31" ht="19.5" customHeight="1" x14ac:dyDescent="0.35">
      <c r="B1" s="1" t="s">
        <v>0</v>
      </c>
      <c r="C1" s="14"/>
      <c r="D1" s="2"/>
      <c r="E1" s="2"/>
      <c r="F1" s="2"/>
      <c r="G1" s="2"/>
      <c r="H1" s="25"/>
      <c r="I1" s="2"/>
      <c r="J1" s="3"/>
      <c r="N1" s="2"/>
      <c r="O1" s="2"/>
      <c r="P1" s="2"/>
      <c r="Q1" s="2"/>
      <c r="U1" s="4"/>
      <c r="V1" s="4"/>
      <c r="W1" s="4"/>
      <c r="X1" s="4"/>
      <c r="Y1" s="4"/>
      <c r="Z1" s="4"/>
      <c r="AA1" s="4"/>
      <c r="AB1" s="92" t="s">
        <v>126</v>
      </c>
      <c r="AC1" s="92"/>
    </row>
    <row r="2" spans="1:31" ht="67.5" customHeight="1" x14ac:dyDescent="0.25">
      <c r="A2" s="94" t="s">
        <v>132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</row>
    <row r="3" spans="1:31" ht="15.75" customHeight="1" x14ac:dyDescent="0.25">
      <c r="C3" s="15"/>
      <c r="D3" s="19"/>
      <c r="E3" s="5"/>
      <c r="F3" s="5"/>
      <c r="G3" s="5"/>
      <c r="H3" s="6"/>
      <c r="J3" s="3"/>
      <c r="K3" s="6"/>
      <c r="L3" s="6"/>
      <c r="M3" s="6"/>
    </row>
    <row r="4" spans="1:31" ht="35.25" customHeight="1" x14ac:dyDescent="0.25">
      <c r="A4" s="93" t="s">
        <v>122</v>
      </c>
      <c r="B4" s="99" t="s">
        <v>3</v>
      </c>
      <c r="C4" s="99" t="s">
        <v>4</v>
      </c>
      <c r="D4" s="102" t="s">
        <v>5</v>
      </c>
      <c r="E4" s="99" t="s">
        <v>1</v>
      </c>
      <c r="F4" s="103"/>
      <c r="G4" s="99" t="s">
        <v>103</v>
      </c>
      <c r="H4" s="99"/>
      <c r="I4" s="99" t="s">
        <v>129</v>
      </c>
      <c r="J4" s="99"/>
      <c r="K4" s="105" t="s">
        <v>100</v>
      </c>
      <c r="L4" s="104" t="s">
        <v>133</v>
      </c>
      <c r="M4" s="99" t="s">
        <v>111</v>
      </c>
      <c r="N4" s="99"/>
      <c r="O4" s="99"/>
      <c r="P4" s="99"/>
      <c r="Q4" s="96" t="s">
        <v>110</v>
      </c>
      <c r="R4" s="95" t="s">
        <v>112</v>
      </c>
      <c r="S4" s="90" t="s">
        <v>121</v>
      </c>
      <c r="T4" s="90" t="s">
        <v>113</v>
      </c>
      <c r="U4" s="91" t="s">
        <v>123</v>
      </c>
      <c r="V4" s="90" t="s">
        <v>114</v>
      </c>
      <c r="W4" s="91" t="s">
        <v>115</v>
      </c>
      <c r="X4" s="24" t="s">
        <v>124</v>
      </c>
      <c r="Y4" s="91" t="s">
        <v>128</v>
      </c>
      <c r="Z4" s="24" t="s">
        <v>125</v>
      </c>
      <c r="AA4" s="90" t="s">
        <v>116</v>
      </c>
      <c r="AB4" s="90"/>
      <c r="AC4" s="90" t="s">
        <v>108</v>
      </c>
    </row>
    <row r="5" spans="1:31" ht="17.25" customHeight="1" x14ac:dyDescent="0.25">
      <c r="A5" s="93"/>
      <c r="B5" s="99"/>
      <c r="C5" s="99"/>
      <c r="D5" s="102"/>
      <c r="E5" s="103"/>
      <c r="F5" s="103"/>
      <c r="G5" s="99"/>
      <c r="H5" s="99"/>
      <c r="I5" s="99" t="s">
        <v>131</v>
      </c>
      <c r="J5" s="99" t="s">
        <v>130</v>
      </c>
      <c r="K5" s="105"/>
      <c r="L5" s="104"/>
      <c r="M5" s="97" t="s">
        <v>106</v>
      </c>
      <c r="N5" s="100" t="s">
        <v>127</v>
      </c>
      <c r="O5" s="100" t="s">
        <v>101</v>
      </c>
      <c r="P5" s="100" t="s">
        <v>102</v>
      </c>
      <c r="Q5" s="97"/>
      <c r="R5" s="95"/>
      <c r="S5" s="90"/>
      <c r="T5" s="90"/>
      <c r="U5" s="91"/>
      <c r="V5" s="90"/>
      <c r="W5" s="91"/>
      <c r="X5" s="91" t="s">
        <v>117</v>
      </c>
      <c r="Y5" s="91"/>
      <c r="Z5" s="91" t="s">
        <v>118</v>
      </c>
      <c r="AA5" s="90" t="s">
        <v>119</v>
      </c>
      <c r="AB5" s="90" t="s">
        <v>120</v>
      </c>
      <c r="AC5" s="90"/>
    </row>
    <row r="6" spans="1:31" ht="15" customHeight="1" x14ac:dyDescent="0.25">
      <c r="A6" s="93"/>
      <c r="B6" s="99"/>
      <c r="C6" s="99"/>
      <c r="D6" s="102"/>
      <c r="E6" s="99" t="s">
        <v>6</v>
      </c>
      <c r="F6" s="99" t="s">
        <v>7</v>
      </c>
      <c r="G6" s="100" t="s">
        <v>104</v>
      </c>
      <c r="H6" s="97" t="s">
        <v>105</v>
      </c>
      <c r="I6" s="99"/>
      <c r="J6" s="99"/>
      <c r="K6" s="105"/>
      <c r="L6" s="104"/>
      <c r="M6" s="97"/>
      <c r="N6" s="100"/>
      <c r="O6" s="100"/>
      <c r="P6" s="100"/>
      <c r="Q6" s="97"/>
      <c r="R6" s="95"/>
      <c r="S6" s="90"/>
      <c r="T6" s="90"/>
      <c r="U6" s="91"/>
      <c r="V6" s="90"/>
      <c r="W6" s="91"/>
      <c r="X6" s="91"/>
      <c r="Y6" s="91"/>
      <c r="Z6" s="91"/>
      <c r="AA6" s="90"/>
      <c r="AB6" s="90"/>
      <c r="AC6" s="90"/>
      <c r="AE6" s="4"/>
    </row>
    <row r="7" spans="1:31" ht="24.75" customHeight="1" x14ac:dyDescent="0.25">
      <c r="A7" s="93"/>
      <c r="B7" s="99"/>
      <c r="C7" s="99"/>
      <c r="D7" s="102"/>
      <c r="E7" s="99"/>
      <c r="F7" s="99"/>
      <c r="G7" s="100"/>
      <c r="H7" s="97"/>
      <c r="I7" s="99"/>
      <c r="J7" s="99"/>
      <c r="K7" s="105"/>
      <c r="L7" s="104"/>
      <c r="M7" s="97"/>
      <c r="N7" s="100"/>
      <c r="O7" s="100"/>
      <c r="P7" s="100"/>
      <c r="Q7" s="97"/>
      <c r="R7" s="95"/>
      <c r="S7" s="90"/>
      <c r="T7" s="90"/>
      <c r="U7" s="91"/>
      <c r="V7" s="90"/>
      <c r="W7" s="91"/>
      <c r="X7" s="91"/>
      <c r="Y7" s="91"/>
      <c r="Z7" s="91"/>
      <c r="AA7" s="90"/>
      <c r="AB7" s="90"/>
      <c r="AC7" s="90"/>
      <c r="AE7" s="4"/>
    </row>
    <row r="8" spans="1:31" ht="21.75" customHeight="1" x14ac:dyDescent="0.25">
      <c r="A8" s="93"/>
      <c r="B8" s="99"/>
      <c r="C8" s="99"/>
      <c r="D8" s="102"/>
      <c r="E8" s="99"/>
      <c r="F8" s="99"/>
      <c r="G8" s="100"/>
      <c r="H8" s="97"/>
      <c r="I8" s="99"/>
      <c r="J8" s="99"/>
      <c r="K8" s="105"/>
      <c r="L8" s="104"/>
      <c r="M8" s="97"/>
      <c r="N8" s="100"/>
      <c r="O8" s="100"/>
      <c r="P8" s="100"/>
      <c r="Q8" s="97"/>
      <c r="R8" s="95"/>
      <c r="S8" s="90"/>
      <c r="T8" s="90"/>
      <c r="U8" s="91"/>
      <c r="V8" s="90"/>
      <c r="W8" s="91"/>
      <c r="X8" s="91"/>
      <c r="Y8" s="91"/>
      <c r="Z8" s="91"/>
      <c r="AA8" s="90"/>
      <c r="AB8" s="90"/>
      <c r="AC8" s="90"/>
      <c r="AE8" s="4"/>
    </row>
    <row r="9" spans="1:31" ht="35.25" customHeight="1" x14ac:dyDescent="0.25">
      <c r="A9" s="93"/>
      <c r="B9" s="99"/>
      <c r="C9" s="99"/>
      <c r="D9" s="102"/>
      <c r="E9" s="99"/>
      <c r="F9" s="99"/>
      <c r="G9" s="101"/>
      <c r="H9" s="98"/>
      <c r="I9" s="99"/>
      <c r="J9" s="99"/>
      <c r="K9" s="105"/>
      <c r="L9" s="104"/>
      <c r="M9" s="98"/>
      <c r="N9" s="101"/>
      <c r="O9" s="101"/>
      <c r="P9" s="101"/>
      <c r="Q9" s="98"/>
      <c r="R9" s="95"/>
      <c r="S9" s="90"/>
      <c r="T9" s="90"/>
      <c r="U9" s="91"/>
      <c r="V9" s="90"/>
      <c r="W9" s="91"/>
      <c r="X9" s="91"/>
      <c r="Y9" s="91"/>
      <c r="Z9" s="91"/>
      <c r="AA9" s="90"/>
      <c r="AB9" s="90"/>
      <c r="AC9" s="90"/>
      <c r="AE9" s="4"/>
    </row>
    <row r="10" spans="1:31" ht="40.5" customHeight="1" x14ac:dyDescent="0.25">
      <c r="A10" s="26">
        <v>1</v>
      </c>
      <c r="B10" s="7">
        <v>2</v>
      </c>
      <c r="C10" s="18">
        <v>3</v>
      </c>
      <c r="D10" s="7">
        <v>4</v>
      </c>
      <c r="E10" s="18">
        <v>5</v>
      </c>
      <c r="F10" s="7">
        <v>6</v>
      </c>
      <c r="G10" s="18">
        <v>7</v>
      </c>
      <c r="H10" s="7">
        <v>8</v>
      </c>
      <c r="I10" s="18">
        <v>9</v>
      </c>
      <c r="J10" s="7">
        <v>10</v>
      </c>
      <c r="K10" s="18">
        <v>11</v>
      </c>
      <c r="L10" s="7">
        <v>12</v>
      </c>
      <c r="M10" s="18">
        <v>13</v>
      </c>
      <c r="N10" s="7">
        <v>14</v>
      </c>
      <c r="O10" s="18">
        <v>15</v>
      </c>
      <c r="P10" s="7">
        <v>16</v>
      </c>
      <c r="Q10" s="18">
        <v>17</v>
      </c>
      <c r="R10" s="7">
        <v>18</v>
      </c>
      <c r="S10" s="18">
        <v>19</v>
      </c>
      <c r="T10" s="7">
        <v>20</v>
      </c>
      <c r="U10" s="18">
        <v>21</v>
      </c>
      <c r="V10" s="7">
        <v>22</v>
      </c>
      <c r="W10" s="18">
        <v>23</v>
      </c>
      <c r="X10" s="7">
        <v>24</v>
      </c>
      <c r="Y10" s="18">
        <v>25</v>
      </c>
      <c r="Z10" s="7">
        <v>26</v>
      </c>
      <c r="AA10" s="18">
        <v>27</v>
      </c>
      <c r="AB10" s="7">
        <v>28</v>
      </c>
      <c r="AC10" s="18">
        <v>29</v>
      </c>
      <c r="AE10" s="4"/>
    </row>
    <row r="11" spans="1:31" ht="27" customHeight="1" thickBot="1" x14ac:dyDescent="0.4">
      <c r="A11" s="27">
        <v>86</v>
      </c>
      <c r="B11" s="28" t="s">
        <v>2</v>
      </c>
      <c r="C11" s="29" t="s">
        <v>109</v>
      </c>
      <c r="D11" s="29" t="s">
        <v>109</v>
      </c>
      <c r="E11" s="29" t="s">
        <v>109</v>
      </c>
      <c r="F11" s="29" t="s">
        <v>109</v>
      </c>
      <c r="G11" s="30">
        <f>SUM(G12:G97)</f>
        <v>4890126.7681</v>
      </c>
      <c r="H11" s="30">
        <f>SUM(H12:H97)</f>
        <v>4222964.4906099988</v>
      </c>
      <c r="I11" s="30">
        <f>SUM(I12:I97)</f>
        <v>1440838.6769999999</v>
      </c>
      <c r="J11" s="30">
        <f>SUM(J12:J97)</f>
        <v>715714.8073999997</v>
      </c>
      <c r="K11" s="31"/>
      <c r="L11" s="30">
        <f t="shared" ref="L11:Q11" si="0">SUM(L12:L97)</f>
        <v>725123.86960000033</v>
      </c>
      <c r="M11" s="30">
        <f t="shared" si="0"/>
        <v>2823619.7330899993</v>
      </c>
      <c r="N11" s="30">
        <f t="shared" si="0"/>
        <v>2811695.6410899991</v>
      </c>
      <c r="O11" s="30">
        <f t="shared" si="0"/>
        <v>11824.092000000001</v>
      </c>
      <c r="P11" s="30">
        <f t="shared" si="0"/>
        <v>0</v>
      </c>
      <c r="Q11" s="32">
        <f t="shared" si="0"/>
        <v>0</v>
      </c>
      <c r="R11" s="29" t="s">
        <v>109</v>
      </c>
      <c r="S11" s="29" t="s">
        <v>109</v>
      </c>
      <c r="T11" s="29" t="s">
        <v>109</v>
      </c>
      <c r="U11" s="29" t="s">
        <v>109</v>
      </c>
      <c r="V11" s="29" t="s">
        <v>109</v>
      </c>
      <c r="W11" s="29" t="s">
        <v>109</v>
      </c>
      <c r="X11" s="29" t="s">
        <v>109</v>
      </c>
      <c r="Y11" s="29" t="s">
        <v>109</v>
      </c>
      <c r="Z11" s="29" t="s">
        <v>109</v>
      </c>
      <c r="AA11" s="30">
        <f>SUM(AA12:AA97)</f>
        <v>45775</v>
      </c>
      <c r="AB11" s="30">
        <f>SUM(AB12:AB97)</f>
        <v>3885</v>
      </c>
      <c r="AC11" s="29" t="s">
        <v>109</v>
      </c>
      <c r="AD11" s="20"/>
    </row>
    <row r="12" spans="1:31" s="88" customFormat="1" ht="126.75" customHeight="1" thickBot="1" x14ac:dyDescent="0.3">
      <c r="A12" s="73">
        <v>1</v>
      </c>
      <c r="B12" s="74" t="s">
        <v>2</v>
      </c>
      <c r="C12" s="75" t="s">
        <v>8</v>
      </c>
      <c r="D12" s="75" t="s">
        <v>9</v>
      </c>
      <c r="E12" s="76">
        <v>2023</v>
      </c>
      <c r="F12" s="76">
        <v>2025</v>
      </c>
      <c r="G12" s="106">
        <v>41390.985000000001</v>
      </c>
      <c r="H12" s="77">
        <f>G12-J12</f>
        <v>25836.97768</v>
      </c>
      <c r="I12" s="77">
        <v>30000</v>
      </c>
      <c r="J12" s="77">
        <v>15554.007320000001</v>
      </c>
      <c r="K12" s="77" t="s">
        <v>107</v>
      </c>
      <c r="L12" s="77">
        <v>14445.992679999999</v>
      </c>
      <c r="M12" s="77">
        <f t="shared" ref="M12:M35" si="1">N12+O12+P12</f>
        <v>25736.977999999999</v>
      </c>
      <c r="N12" s="77">
        <v>25736.977999999999</v>
      </c>
      <c r="O12" s="79">
        <v>0</v>
      </c>
      <c r="P12" s="79">
        <v>0</v>
      </c>
      <c r="Q12" s="80" t="s">
        <v>135</v>
      </c>
      <c r="R12" s="107" t="s">
        <v>134</v>
      </c>
      <c r="S12" s="108">
        <v>8</v>
      </c>
      <c r="T12" s="108" t="s">
        <v>135</v>
      </c>
      <c r="U12" s="109" t="s">
        <v>136</v>
      </c>
      <c r="V12" s="109" t="s">
        <v>137</v>
      </c>
      <c r="W12" s="84" t="s">
        <v>135</v>
      </c>
      <c r="X12" s="84"/>
      <c r="Y12" s="84" t="s">
        <v>107</v>
      </c>
      <c r="Z12" s="84" t="s">
        <v>107</v>
      </c>
      <c r="AA12" s="110">
        <v>144</v>
      </c>
      <c r="AB12" s="111">
        <v>12</v>
      </c>
      <c r="AC12" s="85" t="s">
        <v>336</v>
      </c>
      <c r="AD12" s="86">
        <f>3208326.985-'[1]Потреба на 2024'!$T$31</f>
        <v>2814361.017</v>
      </c>
      <c r="AE12" s="87"/>
    </row>
    <row r="13" spans="1:31" s="88" customFormat="1" ht="89.25" customHeight="1" thickBot="1" x14ac:dyDescent="0.3">
      <c r="A13" s="73">
        <v>2</v>
      </c>
      <c r="B13" s="74" t="s">
        <v>2</v>
      </c>
      <c r="C13" s="75" t="s">
        <v>8</v>
      </c>
      <c r="D13" s="75" t="s">
        <v>10</v>
      </c>
      <c r="E13" s="76">
        <v>2023</v>
      </c>
      <c r="F13" s="76">
        <v>2025</v>
      </c>
      <c r="G13" s="108">
        <v>184966.505</v>
      </c>
      <c r="H13" s="77">
        <f>G13-J13</f>
        <v>136309.94221000001</v>
      </c>
      <c r="I13" s="77">
        <v>60000</v>
      </c>
      <c r="J13" s="77">
        <v>48656.562790000004</v>
      </c>
      <c r="K13" s="77" t="s">
        <v>107</v>
      </c>
      <c r="L13" s="77">
        <v>11343.437209999996</v>
      </c>
      <c r="M13" s="77">
        <f t="shared" si="1"/>
        <v>123851.25121000002</v>
      </c>
      <c r="N13" s="77">
        <v>123851.25121000002</v>
      </c>
      <c r="O13" s="79">
        <v>0</v>
      </c>
      <c r="P13" s="79">
        <v>0</v>
      </c>
      <c r="Q13" s="80" t="s">
        <v>135</v>
      </c>
      <c r="R13" s="107" t="s">
        <v>134</v>
      </c>
      <c r="S13" s="108">
        <v>8</v>
      </c>
      <c r="T13" s="108" t="s">
        <v>135</v>
      </c>
      <c r="U13" s="109" t="s">
        <v>138</v>
      </c>
      <c r="V13" s="109" t="s">
        <v>139</v>
      </c>
      <c r="W13" s="84" t="s">
        <v>135</v>
      </c>
      <c r="X13" s="84"/>
      <c r="Y13" s="84" t="s">
        <v>107</v>
      </c>
      <c r="Z13" s="84" t="s">
        <v>107</v>
      </c>
      <c r="AA13" s="110">
        <v>144</v>
      </c>
      <c r="AB13" s="111">
        <v>0</v>
      </c>
      <c r="AC13" s="85" t="s">
        <v>337</v>
      </c>
      <c r="AD13" s="86">
        <f>3208326.985-N11</f>
        <v>396631.34391000075</v>
      </c>
      <c r="AE13" s="87"/>
    </row>
    <row r="14" spans="1:31" s="88" customFormat="1" ht="109.5" customHeight="1" thickBot="1" x14ac:dyDescent="0.3">
      <c r="A14" s="73">
        <v>3</v>
      </c>
      <c r="B14" s="74" t="s">
        <v>2</v>
      </c>
      <c r="C14" s="75" t="s">
        <v>8</v>
      </c>
      <c r="D14" s="75" t="s">
        <v>11</v>
      </c>
      <c r="E14" s="76">
        <v>2023</v>
      </c>
      <c r="F14" s="76">
        <v>2025</v>
      </c>
      <c r="G14" s="112">
        <v>639480.14199999999</v>
      </c>
      <c r="H14" s="77">
        <f>G14-J14</f>
        <v>555414.88177999994</v>
      </c>
      <c r="I14" s="77">
        <v>115000</v>
      </c>
      <c r="J14" s="77">
        <v>84065.260219999996</v>
      </c>
      <c r="K14" s="77" t="s">
        <v>107</v>
      </c>
      <c r="L14" s="77">
        <v>30934.739780000004</v>
      </c>
      <c r="M14" s="77">
        <f t="shared" si="1"/>
        <v>175000</v>
      </c>
      <c r="N14" s="77">
        <v>175000</v>
      </c>
      <c r="O14" s="79">
        <v>0</v>
      </c>
      <c r="P14" s="79">
        <v>0</v>
      </c>
      <c r="Q14" s="80" t="s">
        <v>135</v>
      </c>
      <c r="R14" s="107" t="s">
        <v>134</v>
      </c>
      <c r="S14" s="108">
        <v>8</v>
      </c>
      <c r="T14" s="108" t="s">
        <v>135</v>
      </c>
      <c r="U14" s="109" t="s">
        <v>140</v>
      </c>
      <c r="V14" s="109" t="s">
        <v>141</v>
      </c>
      <c r="W14" s="84" t="s">
        <v>135</v>
      </c>
      <c r="X14" s="84"/>
      <c r="Y14" s="84" t="s">
        <v>107</v>
      </c>
      <c r="Z14" s="84" t="s">
        <v>107</v>
      </c>
      <c r="AA14" s="110">
        <v>560</v>
      </c>
      <c r="AB14" s="111">
        <v>0</v>
      </c>
      <c r="AC14" s="85" t="s">
        <v>338</v>
      </c>
      <c r="AD14" s="86"/>
      <c r="AE14" s="87"/>
    </row>
    <row r="15" spans="1:31" s="88" customFormat="1" ht="114" customHeight="1" thickBot="1" x14ac:dyDescent="0.3">
      <c r="A15" s="73">
        <v>4</v>
      </c>
      <c r="B15" s="74" t="s">
        <v>2</v>
      </c>
      <c r="C15" s="75" t="s">
        <v>8</v>
      </c>
      <c r="D15" s="75" t="s">
        <v>12</v>
      </c>
      <c r="E15" s="76">
        <v>2023</v>
      </c>
      <c r="F15" s="76">
        <v>2025</v>
      </c>
      <c r="G15" s="77">
        <v>30685.865000000002</v>
      </c>
      <c r="H15" s="77">
        <f>G15-J15</f>
        <v>18755.108810000002</v>
      </c>
      <c r="I15" s="77">
        <v>20000</v>
      </c>
      <c r="J15" s="77">
        <v>11930.75619</v>
      </c>
      <c r="K15" s="77" t="s">
        <v>107</v>
      </c>
      <c r="L15" s="77">
        <v>8069.2438099999999</v>
      </c>
      <c r="M15" s="77">
        <f t="shared" si="1"/>
        <v>18655.109</v>
      </c>
      <c r="N15" s="77">
        <v>18655.109</v>
      </c>
      <c r="O15" s="79">
        <v>0</v>
      </c>
      <c r="P15" s="79">
        <v>0</v>
      </c>
      <c r="Q15" s="80" t="s">
        <v>135</v>
      </c>
      <c r="R15" s="81" t="s">
        <v>142</v>
      </c>
      <c r="S15" s="108">
        <v>8</v>
      </c>
      <c r="T15" s="108" t="s">
        <v>135</v>
      </c>
      <c r="U15" s="109" t="s">
        <v>143</v>
      </c>
      <c r="V15" s="109" t="s">
        <v>144</v>
      </c>
      <c r="W15" s="84" t="s">
        <v>135</v>
      </c>
      <c r="X15" s="84"/>
      <c r="Y15" s="84" t="s">
        <v>107</v>
      </c>
      <c r="Z15" s="84" t="s">
        <v>107</v>
      </c>
      <c r="AA15" s="110">
        <v>101</v>
      </c>
      <c r="AB15" s="111">
        <v>20</v>
      </c>
      <c r="AC15" s="85" t="s">
        <v>339</v>
      </c>
      <c r="AD15" s="86"/>
      <c r="AE15" s="87"/>
    </row>
    <row r="16" spans="1:31" s="44" customFormat="1" ht="127.5" customHeight="1" thickBot="1" x14ac:dyDescent="0.3">
      <c r="A16" s="34">
        <v>5</v>
      </c>
      <c r="B16" s="35" t="s">
        <v>2</v>
      </c>
      <c r="C16" s="36" t="s">
        <v>8</v>
      </c>
      <c r="D16" s="36" t="s">
        <v>13</v>
      </c>
      <c r="E16" s="33">
        <v>2023</v>
      </c>
      <c r="F16" s="71">
        <v>2025</v>
      </c>
      <c r="G16" s="37">
        <v>37610.383999999998</v>
      </c>
      <c r="H16" s="37">
        <v>36108.47</v>
      </c>
      <c r="I16" s="37">
        <v>2000</v>
      </c>
      <c r="J16" s="38">
        <v>0</v>
      </c>
      <c r="K16" s="37" t="s">
        <v>107</v>
      </c>
      <c r="L16" s="37">
        <v>2000</v>
      </c>
      <c r="M16" s="70">
        <f t="shared" si="1"/>
        <v>11108.470000000001</v>
      </c>
      <c r="N16" s="70">
        <f>36108.47-25000</f>
        <v>11108.470000000001</v>
      </c>
      <c r="O16" s="38">
        <v>0</v>
      </c>
      <c r="P16" s="38">
        <v>0</v>
      </c>
      <c r="Q16" s="39" t="s">
        <v>135</v>
      </c>
      <c r="R16" s="46" t="s">
        <v>134</v>
      </c>
      <c r="S16" s="40">
        <v>8</v>
      </c>
      <c r="T16" s="40" t="s">
        <v>135</v>
      </c>
      <c r="U16" s="53" t="s">
        <v>146</v>
      </c>
      <c r="V16" s="53" t="s">
        <v>145</v>
      </c>
      <c r="W16" s="41" t="s">
        <v>135</v>
      </c>
      <c r="X16" s="41"/>
      <c r="Y16" s="41" t="s">
        <v>107</v>
      </c>
      <c r="Z16" s="41" t="s">
        <v>107</v>
      </c>
      <c r="AA16" s="47">
        <v>275</v>
      </c>
      <c r="AB16" s="48">
        <v>60</v>
      </c>
      <c r="AC16" s="42" t="s">
        <v>340</v>
      </c>
      <c r="AD16" s="43"/>
      <c r="AE16" s="21"/>
    </row>
    <row r="17" spans="1:31" s="88" customFormat="1" ht="127.5" customHeight="1" thickBot="1" x14ac:dyDescent="0.3">
      <c r="A17" s="73">
        <v>6</v>
      </c>
      <c r="B17" s="74" t="s">
        <v>2</v>
      </c>
      <c r="C17" s="75" t="s">
        <v>8</v>
      </c>
      <c r="D17" s="75" t="s">
        <v>14</v>
      </c>
      <c r="E17" s="76">
        <v>2023</v>
      </c>
      <c r="F17" s="76">
        <v>2025</v>
      </c>
      <c r="G17" s="106">
        <v>115068.789</v>
      </c>
      <c r="H17" s="77">
        <f>G17-J17</f>
        <v>55077.656820000004</v>
      </c>
      <c r="I17" s="77">
        <v>65000</v>
      </c>
      <c r="J17" s="77">
        <v>59991.132180000001</v>
      </c>
      <c r="K17" s="77" t="s">
        <v>107</v>
      </c>
      <c r="L17" s="77">
        <v>5008.8678199999995</v>
      </c>
      <c r="M17" s="77">
        <f t="shared" si="1"/>
        <v>50077.656999999999</v>
      </c>
      <c r="N17" s="77">
        <v>50077.656999999999</v>
      </c>
      <c r="O17" s="79">
        <v>0</v>
      </c>
      <c r="P17" s="79">
        <v>0</v>
      </c>
      <c r="Q17" s="80" t="s">
        <v>135</v>
      </c>
      <c r="R17" s="113" t="s">
        <v>134</v>
      </c>
      <c r="S17" s="108">
        <v>8</v>
      </c>
      <c r="T17" s="108" t="s">
        <v>135</v>
      </c>
      <c r="U17" s="109" t="s">
        <v>147</v>
      </c>
      <c r="V17" s="109" t="s">
        <v>148</v>
      </c>
      <c r="W17" s="84" t="s">
        <v>135</v>
      </c>
      <c r="X17" s="84"/>
      <c r="Y17" s="84" t="s">
        <v>107</v>
      </c>
      <c r="Z17" s="84" t="s">
        <v>107</v>
      </c>
      <c r="AA17" s="110">
        <v>227</v>
      </c>
      <c r="AB17" s="111">
        <v>45</v>
      </c>
      <c r="AC17" s="85" t="s">
        <v>341</v>
      </c>
      <c r="AD17" s="86"/>
      <c r="AE17" s="87"/>
    </row>
    <row r="18" spans="1:31" s="88" customFormat="1" ht="168.75" customHeight="1" thickBot="1" x14ac:dyDescent="0.3">
      <c r="A18" s="73">
        <v>7</v>
      </c>
      <c r="B18" s="74" t="s">
        <v>2</v>
      </c>
      <c r="C18" s="75" t="s">
        <v>8</v>
      </c>
      <c r="D18" s="75" t="s">
        <v>15</v>
      </c>
      <c r="E18" s="76">
        <v>2023</v>
      </c>
      <c r="F18" s="76">
        <v>2025</v>
      </c>
      <c r="G18" s="77">
        <v>14701.163</v>
      </c>
      <c r="H18" s="77">
        <f>G18-J18</f>
        <v>5728.8260000000009</v>
      </c>
      <c r="I18" s="77">
        <v>9000</v>
      </c>
      <c r="J18" s="77">
        <v>8972.3369999999995</v>
      </c>
      <c r="K18" s="77" t="s">
        <v>107</v>
      </c>
      <c r="L18" s="77">
        <v>27.663000000000466</v>
      </c>
      <c r="M18" s="77">
        <f t="shared" si="1"/>
        <v>5628.826</v>
      </c>
      <c r="N18" s="77">
        <v>5628.826</v>
      </c>
      <c r="O18" s="79">
        <v>0</v>
      </c>
      <c r="P18" s="79">
        <v>0</v>
      </c>
      <c r="Q18" s="80" t="s">
        <v>135</v>
      </c>
      <c r="R18" s="81" t="s">
        <v>142</v>
      </c>
      <c r="S18" s="108">
        <v>8</v>
      </c>
      <c r="T18" s="108" t="s">
        <v>135</v>
      </c>
      <c r="U18" s="109" t="s">
        <v>149</v>
      </c>
      <c r="V18" s="109" t="s">
        <v>150</v>
      </c>
      <c r="W18" s="84" t="s">
        <v>135</v>
      </c>
      <c r="X18" s="84"/>
      <c r="Y18" s="84" t="s">
        <v>107</v>
      </c>
      <c r="Z18" s="84" t="s">
        <v>107</v>
      </c>
      <c r="AA18" s="110">
        <v>188</v>
      </c>
      <c r="AB18" s="111">
        <v>35</v>
      </c>
      <c r="AC18" s="85" t="s">
        <v>342</v>
      </c>
      <c r="AD18" s="86"/>
      <c r="AE18" s="87"/>
    </row>
    <row r="19" spans="1:31" s="88" customFormat="1" ht="210" customHeight="1" thickBot="1" x14ac:dyDescent="0.3">
      <c r="A19" s="73">
        <v>8</v>
      </c>
      <c r="B19" s="74" t="s">
        <v>2</v>
      </c>
      <c r="C19" s="75" t="s">
        <v>8</v>
      </c>
      <c r="D19" s="75" t="s">
        <v>16</v>
      </c>
      <c r="E19" s="76">
        <v>2023</v>
      </c>
      <c r="F19" s="76">
        <v>2025</v>
      </c>
      <c r="G19" s="77">
        <v>21714.584999999999</v>
      </c>
      <c r="H19" s="77">
        <v>16904.054059999999</v>
      </c>
      <c r="I19" s="77">
        <v>12000</v>
      </c>
      <c r="J19" s="77">
        <v>4626.17094</v>
      </c>
      <c r="K19" s="77" t="s">
        <v>107</v>
      </c>
      <c r="L19" s="77">
        <v>7373.82906</v>
      </c>
      <c r="M19" s="77">
        <f t="shared" si="1"/>
        <v>16804.054</v>
      </c>
      <c r="N19" s="77">
        <v>16804.054</v>
      </c>
      <c r="O19" s="79">
        <v>0</v>
      </c>
      <c r="P19" s="79">
        <v>0</v>
      </c>
      <c r="Q19" s="80" t="s">
        <v>135</v>
      </c>
      <c r="R19" s="81" t="s">
        <v>142</v>
      </c>
      <c r="S19" s="108">
        <v>8</v>
      </c>
      <c r="T19" s="108" t="s">
        <v>135</v>
      </c>
      <c r="U19" s="109" t="s">
        <v>151</v>
      </c>
      <c r="V19" s="109" t="s">
        <v>152</v>
      </c>
      <c r="W19" s="84" t="s">
        <v>135</v>
      </c>
      <c r="X19" s="84"/>
      <c r="Y19" s="84" t="s">
        <v>107</v>
      </c>
      <c r="Z19" s="84" t="s">
        <v>107</v>
      </c>
      <c r="AA19" s="110">
        <v>210</v>
      </c>
      <c r="AB19" s="111">
        <v>0</v>
      </c>
      <c r="AC19" s="85" t="s">
        <v>343</v>
      </c>
      <c r="AD19" s="86"/>
      <c r="AE19" s="87"/>
    </row>
    <row r="20" spans="1:31" s="88" customFormat="1" ht="210.75" customHeight="1" x14ac:dyDescent="0.25">
      <c r="A20" s="73">
        <v>9</v>
      </c>
      <c r="B20" s="74" t="s">
        <v>2</v>
      </c>
      <c r="C20" s="75" t="s">
        <v>8</v>
      </c>
      <c r="D20" s="75" t="s">
        <v>17</v>
      </c>
      <c r="E20" s="76">
        <v>2023</v>
      </c>
      <c r="F20" s="76">
        <v>2025</v>
      </c>
      <c r="G20" s="77">
        <v>23864.074000000001</v>
      </c>
      <c r="H20" s="77">
        <v>13112.435589999999</v>
      </c>
      <c r="I20" s="77">
        <v>22000</v>
      </c>
      <c r="J20" s="77">
        <v>10610.61241</v>
      </c>
      <c r="K20" s="77" t="s">
        <v>107</v>
      </c>
      <c r="L20" s="77">
        <v>11389.38759</v>
      </c>
      <c r="M20" s="77">
        <f t="shared" si="1"/>
        <v>13012.436</v>
      </c>
      <c r="N20" s="77">
        <v>13012.436</v>
      </c>
      <c r="O20" s="79">
        <v>0</v>
      </c>
      <c r="P20" s="79">
        <v>0</v>
      </c>
      <c r="Q20" s="80" t="s">
        <v>135</v>
      </c>
      <c r="R20" s="81" t="s">
        <v>142</v>
      </c>
      <c r="S20" s="114">
        <v>8</v>
      </c>
      <c r="T20" s="114" t="s">
        <v>135</v>
      </c>
      <c r="U20" s="115" t="s">
        <v>154</v>
      </c>
      <c r="V20" s="115" t="s">
        <v>153</v>
      </c>
      <c r="W20" s="84" t="s">
        <v>135</v>
      </c>
      <c r="X20" s="116"/>
      <c r="Y20" s="116" t="s">
        <v>107</v>
      </c>
      <c r="Z20" s="116" t="s">
        <v>107</v>
      </c>
      <c r="AA20" s="117">
        <v>324</v>
      </c>
      <c r="AB20" s="118">
        <v>0</v>
      </c>
      <c r="AC20" s="85" t="s">
        <v>344</v>
      </c>
      <c r="AD20" s="86"/>
      <c r="AE20" s="87"/>
    </row>
    <row r="21" spans="1:31" s="88" customFormat="1" ht="105.75" customHeight="1" x14ac:dyDescent="0.25">
      <c r="A21" s="73">
        <v>10</v>
      </c>
      <c r="B21" s="74" t="s">
        <v>2</v>
      </c>
      <c r="C21" s="75" t="s">
        <v>8</v>
      </c>
      <c r="D21" s="75" t="s">
        <v>18</v>
      </c>
      <c r="E21" s="76">
        <v>2023</v>
      </c>
      <c r="F21" s="76">
        <v>2025</v>
      </c>
      <c r="G21" s="77">
        <v>21627.829000000002</v>
      </c>
      <c r="H21" s="77">
        <v>15092.608</v>
      </c>
      <c r="I21" s="77">
        <v>8000</v>
      </c>
      <c r="J21" s="77">
        <v>6062.6909999999998</v>
      </c>
      <c r="K21" s="77" t="s">
        <v>107</v>
      </c>
      <c r="L21" s="77">
        <v>1937.3090000000002</v>
      </c>
      <c r="M21" s="77">
        <f t="shared" si="1"/>
        <v>14992.608</v>
      </c>
      <c r="N21" s="77">
        <f>15092.608-100</f>
        <v>14992.608</v>
      </c>
      <c r="O21" s="79">
        <v>0</v>
      </c>
      <c r="P21" s="79">
        <v>0</v>
      </c>
      <c r="Q21" s="80" t="s">
        <v>135</v>
      </c>
      <c r="R21" s="119" t="s">
        <v>134</v>
      </c>
      <c r="S21" s="115">
        <v>8</v>
      </c>
      <c r="T21" s="114" t="s">
        <v>135</v>
      </c>
      <c r="U21" s="115" t="s">
        <v>155</v>
      </c>
      <c r="V21" s="115" t="s">
        <v>156</v>
      </c>
      <c r="W21" s="84" t="s">
        <v>135</v>
      </c>
      <c r="X21" s="116"/>
      <c r="Y21" s="116" t="s">
        <v>107</v>
      </c>
      <c r="Z21" s="116" t="s">
        <v>107</v>
      </c>
      <c r="AA21" s="115">
        <v>600</v>
      </c>
      <c r="AB21" s="115">
        <v>0</v>
      </c>
      <c r="AC21" s="85" t="s">
        <v>345</v>
      </c>
      <c r="AD21" s="86"/>
      <c r="AE21" s="87"/>
    </row>
    <row r="22" spans="1:31" s="88" customFormat="1" ht="147.75" customHeight="1" x14ac:dyDescent="0.25">
      <c r="A22" s="73">
        <v>11</v>
      </c>
      <c r="B22" s="74" t="s">
        <v>2</v>
      </c>
      <c r="C22" s="75" t="s">
        <v>8</v>
      </c>
      <c r="D22" s="75" t="s">
        <v>19</v>
      </c>
      <c r="E22" s="76">
        <v>2023</v>
      </c>
      <c r="F22" s="76">
        <v>2025</v>
      </c>
      <c r="G22" s="120">
        <v>15425.169</v>
      </c>
      <c r="H22" s="77">
        <f>G22-J22</f>
        <v>4418.240389999999</v>
      </c>
      <c r="I22" s="77">
        <v>13014.727999999999</v>
      </c>
      <c r="J22" s="77">
        <v>11006.928610000001</v>
      </c>
      <c r="K22" s="77" t="s">
        <v>107</v>
      </c>
      <c r="L22" s="77">
        <v>2007.7993899999983</v>
      </c>
      <c r="M22" s="77">
        <f t="shared" si="1"/>
        <v>4318.24</v>
      </c>
      <c r="N22" s="77">
        <v>4318.24</v>
      </c>
      <c r="O22" s="79">
        <v>0</v>
      </c>
      <c r="P22" s="79">
        <v>0</v>
      </c>
      <c r="Q22" s="80" t="s">
        <v>135</v>
      </c>
      <c r="R22" s="119" t="s">
        <v>134</v>
      </c>
      <c r="S22" s="115">
        <v>8</v>
      </c>
      <c r="T22" s="114" t="s">
        <v>135</v>
      </c>
      <c r="U22" s="115" t="s">
        <v>158</v>
      </c>
      <c r="V22" s="115" t="s">
        <v>159</v>
      </c>
      <c r="W22" s="84" t="s">
        <v>135</v>
      </c>
      <c r="X22" s="116"/>
      <c r="Y22" s="116" t="s">
        <v>107</v>
      </c>
      <c r="Z22" s="116" t="s">
        <v>107</v>
      </c>
      <c r="AA22" s="121">
        <v>178</v>
      </c>
      <c r="AB22" s="121">
        <v>0</v>
      </c>
      <c r="AC22" s="85" t="s">
        <v>346</v>
      </c>
      <c r="AD22" s="86"/>
      <c r="AE22" s="87"/>
    </row>
    <row r="23" spans="1:31" s="44" customFormat="1" ht="168.75" customHeight="1" x14ac:dyDescent="0.25">
      <c r="A23" s="34">
        <v>12</v>
      </c>
      <c r="B23" s="35" t="s">
        <v>2</v>
      </c>
      <c r="C23" s="36" t="s">
        <v>8</v>
      </c>
      <c r="D23" s="36" t="s">
        <v>20</v>
      </c>
      <c r="E23" s="33">
        <v>2023</v>
      </c>
      <c r="F23" s="71">
        <v>2025</v>
      </c>
      <c r="G23" s="37">
        <v>12736.957</v>
      </c>
      <c r="H23" s="37">
        <v>12210.794</v>
      </c>
      <c r="I23" s="37">
        <v>2000</v>
      </c>
      <c r="J23" s="38">
        <v>0</v>
      </c>
      <c r="K23" s="37" t="s">
        <v>107</v>
      </c>
      <c r="L23" s="37">
        <v>2000</v>
      </c>
      <c r="M23" s="70">
        <f t="shared" si="1"/>
        <v>7210.7939999999999</v>
      </c>
      <c r="N23" s="70">
        <v>7210.7939999999999</v>
      </c>
      <c r="O23" s="38">
        <v>0</v>
      </c>
      <c r="P23" s="38">
        <v>0</v>
      </c>
      <c r="Q23" s="39" t="s">
        <v>135</v>
      </c>
      <c r="R23" s="51" t="s">
        <v>134</v>
      </c>
      <c r="S23" s="52">
        <v>8</v>
      </c>
      <c r="T23" s="49" t="s">
        <v>135</v>
      </c>
      <c r="U23" s="52" t="s">
        <v>160</v>
      </c>
      <c r="V23" s="52" t="s">
        <v>161</v>
      </c>
      <c r="W23" s="41" t="s">
        <v>135</v>
      </c>
      <c r="X23" s="50"/>
      <c r="Y23" s="50" t="s">
        <v>107</v>
      </c>
      <c r="Z23" s="50" t="s">
        <v>107</v>
      </c>
      <c r="AA23" s="52">
        <v>60</v>
      </c>
      <c r="AB23" s="52">
        <v>0</v>
      </c>
      <c r="AC23" s="42" t="s">
        <v>347</v>
      </c>
      <c r="AD23" s="43"/>
      <c r="AE23" s="21"/>
    </row>
    <row r="24" spans="1:31" s="88" customFormat="1" ht="105.75" customHeight="1" x14ac:dyDescent="0.25">
      <c r="A24" s="73">
        <v>13</v>
      </c>
      <c r="B24" s="74" t="s">
        <v>2</v>
      </c>
      <c r="C24" s="75" t="s">
        <v>8</v>
      </c>
      <c r="D24" s="75" t="s">
        <v>21</v>
      </c>
      <c r="E24" s="76">
        <v>2023</v>
      </c>
      <c r="F24" s="76">
        <v>2025</v>
      </c>
      <c r="G24" s="77">
        <v>24643.078000000001</v>
      </c>
      <c r="H24" s="77">
        <v>17811.122329999998</v>
      </c>
      <c r="I24" s="77">
        <v>12000</v>
      </c>
      <c r="J24" s="77">
        <v>6717.0576700000001</v>
      </c>
      <c r="K24" s="77" t="s">
        <v>107</v>
      </c>
      <c r="L24" s="77">
        <v>5282.9423299999999</v>
      </c>
      <c r="M24" s="77">
        <f t="shared" si="1"/>
        <v>17711.121999999999</v>
      </c>
      <c r="N24" s="77">
        <v>17711.121999999999</v>
      </c>
      <c r="O24" s="79">
        <v>0</v>
      </c>
      <c r="P24" s="79">
        <v>0</v>
      </c>
      <c r="Q24" s="80" t="s">
        <v>135</v>
      </c>
      <c r="R24" s="119" t="s">
        <v>134</v>
      </c>
      <c r="S24" s="109">
        <v>8</v>
      </c>
      <c r="T24" s="114" t="s">
        <v>135</v>
      </c>
      <c r="U24" s="115" t="s">
        <v>162</v>
      </c>
      <c r="V24" s="115" t="s">
        <v>163</v>
      </c>
      <c r="W24" s="84" t="s">
        <v>135</v>
      </c>
      <c r="X24" s="116"/>
      <c r="Y24" s="116" t="s">
        <v>107</v>
      </c>
      <c r="Z24" s="116" t="s">
        <v>107</v>
      </c>
      <c r="AA24" s="115">
        <v>126</v>
      </c>
      <c r="AB24" s="115">
        <v>0</v>
      </c>
      <c r="AC24" s="85" t="s">
        <v>348</v>
      </c>
      <c r="AD24" s="86"/>
      <c r="AE24" s="87"/>
    </row>
    <row r="25" spans="1:31" s="88" customFormat="1" ht="168.75" customHeight="1" x14ac:dyDescent="0.25">
      <c r="A25" s="73">
        <v>14</v>
      </c>
      <c r="B25" s="74" t="s">
        <v>2</v>
      </c>
      <c r="C25" s="75" t="s">
        <v>8</v>
      </c>
      <c r="D25" s="75" t="s">
        <v>22</v>
      </c>
      <c r="E25" s="76">
        <v>2023</v>
      </c>
      <c r="F25" s="76">
        <v>2025</v>
      </c>
      <c r="G25" s="108">
        <v>9782.0920000000006</v>
      </c>
      <c r="H25" s="77">
        <f>G25-J25</f>
        <v>9740.2853400000004</v>
      </c>
      <c r="I25" s="77">
        <v>4881.07</v>
      </c>
      <c r="J25" s="77">
        <v>41.806660000000001</v>
      </c>
      <c r="K25" s="77" t="s">
        <v>107</v>
      </c>
      <c r="L25" s="77">
        <v>4839.2633399999995</v>
      </c>
      <c r="M25" s="77">
        <f t="shared" si="1"/>
        <v>9640.2849999999999</v>
      </c>
      <c r="N25" s="77">
        <v>9640.2849999999999</v>
      </c>
      <c r="O25" s="79">
        <v>0</v>
      </c>
      <c r="P25" s="79">
        <v>0</v>
      </c>
      <c r="Q25" s="80" t="s">
        <v>135</v>
      </c>
      <c r="R25" s="119" t="s">
        <v>134</v>
      </c>
      <c r="S25" s="122">
        <v>8</v>
      </c>
      <c r="T25" s="114" t="s">
        <v>135</v>
      </c>
      <c r="U25" s="109" t="s">
        <v>164</v>
      </c>
      <c r="V25" s="109" t="s">
        <v>165</v>
      </c>
      <c r="W25" s="84" t="s">
        <v>135</v>
      </c>
      <c r="X25" s="116"/>
      <c r="Y25" s="116" t="s">
        <v>107</v>
      </c>
      <c r="Z25" s="116" t="s">
        <v>107</v>
      </c>
      <c r="AA25" s="109">
        <v>60</v>
      </c>
      <c r="AB25" s="109">
        <v>0</v>
      </c>
      <c r="AC25" s="85" t="s">
        <v>349</v>
      </c>
      <c r="AD25" s="86"/>
      <c r="AE25" s="87"/>
    </row>
    <row r="26" spans="1:31" s="88" customFormat="1" ht="168.75" customHeight="1" x14ac:dyDescent="0.25">
      <c r="A26" s="73">
        <v>15</v>
      </c>
      <c r="B26" s="74" t="s">
        <v>2</v>
      </c>
      <c r="C26" s="75" t="s">
        <v>8</v>
      </c>
      <c r="D26" s="75" t="s">
        <v>23</v>
      </c>
      <c r="E26" s="76">
        <v>2023</v>
      </c>
      <c r="F26" s="76">
        <v>2025</v>
      </c>
      <c r="G26" s="108">
        <v>7658.1279999999997</v>
      </c>
      <c r="H26" s="77">
        <f>G26-J26</f>
        <v>7605.8790399999998</v>
      </c>
      <c r="I26" s="77">
        <v>4446.0559999999996</v>
      </c>
      <c r="J26" s="77">
        <v>52.248959999999997</v>
      </c>
      <c r="K26" s="77" t="s">
        <v>107</v>
      </c>
      <c r="L26" s="77">
        <v>4393.8070399999997</v>
      </c>
      <c r="M26" s="77">
        <f t="shared" si="1"/>
        <v>7505.8789999999999</v>
      </c>
      <c r="N26" s="77">
        <v>7505.8789999999999</v>
      </c>
      <c r="O26" s="79">
        <v>0</v>
      </c>
      <c r="P26" s="79">
        <v>0</v>
      </c>
      <c r="Q26" s="80" t="s">
        <v>135</v>
      </c>
      <c r="R26" s="119" t="s">
        <v>134</v>
      </c>
      <c r="S26" s="122">
        <v>8</v>
      </c>
      <c r="T26" s="114" t="s">
        <v>135</v>
      </c>
      <c r="U26" s="115" t="s">
        <v>166</v>
      </c>
      <c r="V26" s="115" t="s">
        <v>167</v>
      </c>
      <c r="W26" s="84" t="s">
        <v>135</v>
      </c>
      <c r="X26" s="84"/>
      <c r="Y26" s="84" t="s">
        <v>107</v>
      </c>
      <c r="Z26" s="84" t="s">
        <v>107</v>
      </c>
      <c r="AA26" s="115">
        <v>62</v>
      </c>
      <c r="AB26" s="115">
        <v>0</v>
      </c>
      <c r="AC26" s="85" t="s">
        <v>350</v>
      </c>
      <c r="AD26" s="86"/>
      <c r="AE26" s="87"/>
    </row>
    <row r="27" spans="1:31" s="88" customFormat="1" ht="168" customHeight="1" x14ac:dyDescent="0.25">
      <c r="A27" s="73">
        <v>16</v>
      </c>
      <c r="B27" s="74" t="s">
        <v>2</v>
      </c>
      <c r="C27" s="75" t="s">
        <v>8</v>
      </c>
      <c r="D27" s="75" t="s">
        <v>24</v>
      </c>
      <c r="E27" s="76">
        <v>2023</v>
      </c>
      <c r="F27" s="76">
        <v>2025</v>
      </c>
      <c r="G27" s="106">
        <v>79384.45</v>
      </c>
      <c r="H27" s="77">
        <f>G27-J27</f>
        <v>52193.338759999999</v>
      </c>
      <c r="I27" s="77">
        <v>45000</v>
      </c>
      <c r="J27" s="77">
        <v>27191.111239999998</v>
      </c>
      <c r="K27" s="77" t="s">
        <v>107</v>
      </c>
      <c r="L27" s="77">
        <v>17808.888760000002</v>
      </c>
      <c r="M27" s="77">
        <f t="shared" si="1"/>
        <v>52093.339</v>
      </c>
      <c r="N27" s="77">
        <v>52093.339</v>
      </c>
      <c r="O27" s="79">
        <v>0</v>
      </c>
      <c r="P27" s="79">
        <v>0</v>
      </c>
      <c r="Q27" s="80" t="s">
        <v>135</v>
      </c>
      <c r="R27" s="119" t="s">
        <v>134</v>
      </c>
      <c r="S27" s="122">
        <v>8</v>
      </c>
      <c r="T27" s="123" t="s">
        <v>135</v>
      </c>
      <c r="U27" s="109" t="s">
        <v>168</v>
      </c>
      <c r="V27" s="109" t="s">
        <v>169</v>
      </c>
      <c r="W27" s="84" t="s">
        <v>135</v>
      </c>
      <c r="X27" s="84"/>
      <c r="Y27" s="84" t="s">
        <v>107</v>
      </c>
      <c r="Z27" s="124" t="s">
        <v>107</v>
      </c>
      <c r="AA27" s="109">
        <v>189</v>
      </c>
      <c r="AB27" s="109">
        <v>23</v>
      </c>
      <c r="AC27" s="85" t="s">
        <v>351</v>
      </c>
      <c r="AD27" s="86"/>
      <c r="AE27" s="87"/>
    </row>
    <row r="28" spans="1:31" s="88" customFormat="1" ht="168" customHeight="1" x14ac:dyDescent="0.25">
      <c r="A28" s="73">
        <v>17</v>
      </c>
      <c r="B28" s="74" t="s">
        <v>2</v>
      </c>
      <c r="C28" s="75" t="s">
        <v>8</v>
      </c>
      <c r="D28" s="75" t="s">
        <v>25</v>
      </c>
      <c r="E28" s="76">
        <v>2023</v>
      </c>
      <c r="F28" s="76">
        <v>2025</v>
      </c>
      <c r="G28" s="77">
        <v>56253.61</v>
      </c>
      <c r="H28" s="77">
        <v>39795.383060000007</v>
      </c>
      <c r="I28" s="77">
        <v>16000</v>
      </c>
      <c r="J28" s="77">
        <v>15457.346939999999</v>
      </c>
      <c r="K28" s="77" t="s">
        <v>107</v>
      </c>
      <c r="L28" s="77">
        <v>542.65306000000055</v>
      </c>
      <c r="M28" s="77">
        <f t="shared" si="1"/>
        <v>39695.383000000002</v>
      </c>
      <c r="N28" s="77">
        <v>39695.383000000002</v>
      </c>
      <c r="O28" s="79">
        <v>0</v>
      </c>
      <c r="P28" s="79">
        <v>0</v>
      </c>
      <c r="Q28" s="80" t="s">
        <v>135</v>
      </c>
      <c r="R28" s="119" t="s">
        <v>134</v>
      </c>
      <c r="S28" s="125">
        <v>8</v>
      </c>
      <c r="T28" s="123" t="s">
        <v>135</v>
      </c>
      <c r="U28" s="115" t="s">
        <v>170</v>
      </c>
      <c r="V28" s="115" t="s">
        <v>171</v>
      </c>
      <c r="W28" s="84" t="s">
        <v>135</v>
      </c>
      <c r="X28" s="116"/>
      <c r="Y28" s="116" t="s">
        <v>107</v>
      </c>
      <c r="Z28" s="126" t="s">
        <v>107</v>
      </c>
      <c r="AA28" s="115">
        <v>171</v>
      </c>
      <c r="AB28" s="115">
        <v>27</v>
      </c>
      <c r="AC28" s="85" t="s">
        <v>352</v>
      </c>
      <c r="AD28" s="86"/>
      <c r="AE28" s="87"/>
    </row>
    <row r="29" spans="1:31" s="88" customFormat="1" ht="147.75" customHeight="1" x14ac:dyDescent="0.25">
      <c r="A29" s="73">
        <v>18</v>
      </c>
      <c r="B29" s="74" t="s">
        <v>2</v>
      </c>
      <c r="C29" s="75" t="s">
        <v>8</v>
      </c>
      <c r="D29" s="75" t="s">
        <v>26</v>
      </c>
      <c r="E29" s="76">
        <v>2023</v>
      </c>
      <c r="F29" s="76">
        <v>2025</v>
      </c>
      <c r="G29" s="108">
        <v>13798.843999999999</v>
      </c>
      <c r="H29" s="77">
        <f>G29-J29</f>
        <v>11160.580449999999</v>
      </c>
      <c r="I29" s="77">
        <v>8000</v>
      </c>
      <c r="J29" s="77">
        <v>2638.2635500000001</v>
      </c>
      <c r="K29" s="77" t="s">
        <v>107</v>
      </c>
      <c r="L29" s="77">
        <v>5361.7364500000003</v>
      </c>
      <c r="M29" s="77">
        <f t="shared" si="1"/>
        <v>11060.58</v>
      </c>
      <c r="N29" s="77">
        <v>11060.58</v>
      </c>
      <c r="O29" s="79">
        <v>0</v>
      </c>
      <c r="P29" s="79">
        <v>0</v>
      </c>
      <c r="Q29" s="80" t="s">
        <v>135</v>
      </c>
      <c r="R29" s="119" t="s">
        <v>134</v>
      </c>
      <c r="S29" s="127">
        <v>8</v>
      </c>
      <c r="T29" s="127" t="s">
        <v>135</v>
      </c>
      <c r="U29" s="82" t="s">
        <v>172</v>
      </c>
      <c r="V29" s="83" t="s">
        <v>173</v>
      </c>
      <c r="W29" s="84" t="s">
        <v>135</v>
      </c>
      <c r="X29" s="116"/>
      <c r="Y29" s="116" t="s">
        <v>107</v>
      </c>
      <c r="Z29" s="116" t="s">
        <v>107</v>
      </c>
      <c r="AA29" s="82">
        <v>99</v>
      </c>
      <c r="AB29" s="82">
        <v>0</v>
      </c>
      <c r="AC29" s="85" t="s">
        <v>353</v>
      </c>
      <c r="AD29" s="86"/>
      <c r="AE29" s="87"/>
    </row>
    <row r="30" spans="1:31" s="88" customFormat="1" ht="168.75" customHeight="1" x14ac:dyDescent="0.25">
      <c r="A30" s="73">
        <v>19</v>
      </c>
      <c r="B30" s="74" t="s">
        <v>2</v>
      </c>
      <c r="C30" s="75" t="s">
        <v>8</v>
      </c>
      <c r="D30" s="75" t="s">
        <v>27</v>
      </c>
      <c r="E30" s="76">
        <v>2023</v>
      </c>
      <c r="F30" s="76">
        <v>2025</v>
      </c>
      <c r="G30" s="108">
        <v>5740.848</v>
      </c>
      <c r="H30" s="77">
        <f>G30-J30</f>
        <v>4634.6955900000003</v>
      </c>
      <c r="I30" s="77">
        <v>3688.5889999999999</v>
      </c>
      <c r="J30" s="77">
        <v>1106.1524099999999</v>
      </c>
      <c r="K30" s="77" t="s">
        <v>107</v>
      </c>
      <c r="L30" s="77">
        <v>2582.4365900000003</v>
      </c>
      <c r="M30" s="77">
        <f t="shared" si="1"/>
        <v>4534.6959999999999</v>
      </c>
      <c r="N30" s="77">
        <v>4534.6959999999999</v>
      </c>
      <c r="O30" s="79">
        <v>0</v>
      </c>
      <c r="P30" s="79">
        <v>0</v>
      </c>
      <c r="Q30" s="80" t="s">
        <v>135</v>
      </c>
      <c r="R30" s="119" t="s">
        <v>134</v>
      </c>
      <c r="S30" s="128">
        <v>8</v>
      </c>
      <c r="T30" s="128" t="s">
        <v>135</v>
      </c>
      <c r="U30" s="82" t="s">
        <v>174</v>
      </c>
      <c r="V30" s="83" t="s">
        <v>175</v>
      </c>
      <c r="W30" s="84" t="s">
        <v>135</v>
      </c>
      <c r="X30" s="116"/>
      <c r="Y30" s="116" t="s">
        <v>107</v>
      </c>
      <c r="Z30" s="116" t="s">
        <v>107</v>
      </c>
      <c r="AA30" s="82">
        <v>92</v>
      </c>
      <c r="AB30" s="82">
        <v>0</v>
      </c>
      <c r="AC30" s="85" t="s">
        <v>354</v>
      </c>
      <c r="AD30" s="86"/>
      <c r="AE30" s="87"/>
    </row>
    <row r="31" spans="1:31" s="88" customFormat="1" ht="147.75" customHeight="1" x14ac:dyDescent="0.25">
      <c r="A31" s="73">
        <v>20</v>
      </c>
      <c r="B31" s="74" t="s">
        <v>2</v>
      </c>
      <c r="C31" s="75" t="s">
        <v>8</v>
      </c>
      <c r="D31" s="75" t="s">
        <v>28</v>
      </c>
      <c r="E31" s="76">
        <v>2023</v>
      </c>
      <c r="F31" s="76">
        <v>2025</v>
      </c>
      <c r="G31" s="77">
        <v>3202.826</v>
      </c>
      <c r="H31" s="77">
        <f>3202.826-1476.66</f>
        <v>1726.1659999999999</v>
      </c>
      <c r="I31" s="77">
        <v>3000</v>
      </c>
      <c r="J31" s="77">
        <v>1476.65969</v>
      </c>
      <c r="K31" s="77" t="s">
        <v>107</v>
      </c>
      <c r="L31" s="77">
        <v>1523.34031</v>
      </c>
      <c r="M31" s="77">
        <f t="shared" si="1"/>
        <v>1626.1659999999999</v>
      </c>
      <c r="N31" s="77">
        <v>1626.1659999999999</v>
      </c>
      <c r="O31" s="79">
        <v>0</v>
      </c>
      <c r="P31" s="79">
        <v>0</v>
      </c>
      <c r="Q31" s="80" t="s">
        <v>135</v>
      </c>
      <c r="R31" s="119" t="s">
        <v>134</v>
      </c>
      <c r="S31" s="128">
        <v>8</v>
      </c>
      <c r="T31" s="129" t="s">
        <v>135</v>
      </c>
      <c r="U31" s="130" t="s">
        <v>176</v>
      </c>
      <c r="V31" s="131" t="s">
        <v>177</v>
      </c>
      <c r="W31" s="84" t="s">
        <v>135</v>
      </c>
      <c r="X31" s="84"/>
      <c r="Y31" s="84" t="s">
        <v>107</v>
      </c>
      <c r="Z31" s="84" t="s">
        <v>107</v>
      </c>
      <c r="AA31" s="132">
        <v>120</v>
      </c>
      <c r="AB31" s="132">
        <v>0</v>
      </c>
      <c r="AC31" s="85" t="s">
        <v>355</v>
      </c>
      <c r="AD31" s="86"/>
      <c r="AE31" s="87"/>
    </row>
    <row r="32" spans="1:31" s="88" customFormat="1" ht="147.75" customHeight="1" x14ac:dyDescent="0.25">
      <c r="A32" s="73">
        <v>21</v>
      </c>
      <c r="B32" s="74" t="s">
        <v>2</v>
      </c>
      <c r="C32" s="75" t="s">
        <v>8</v>
      </c>
      <c r="D32" s="75" t="s">
        <v>29</v>
      </c>
      <c r="E32" s="76">
        <v>2023</v>
      </c>
      <c r="F32" s="76">
        <v>2025</v>
      </c>
      <c r="G32" s="77">
        <v>4924.71</v>
      </c>
      <c r="H32" s="77">
        <f>4924.71-1933.677</f>
        <v>2991.0330000000004</v>
      </c>
      <c r="I32" s="77">
        <v>4000</v>
      </c>
      <c r="J32" s="77">
        <v>1933.6768199999999</v>
      </c>
      <c r="K32" s="77" t="s">
        <v>107</v>
      </c>
      <c r="L32" s="77">
        <v>2066.3231800000003</v>
      </c>
      <c r="M32" s="77">
        <f t="shared" si="1"/>
        <v>2891.0329999999999</v>
      </c>
      <c r="N32" s="77">
        <v>2891.0329999999999</v>
      </c>
      <c r="O32" s="79">
        <v>0</v>
      </c>
      <c r="P32" s="79">
        <v>0</v>
      </c>
      <c r="Q32" s="80" t="s">
        <v>135</v>
      </c>
      <c r="R32" s="119" t="s">
        <v>134</v>
      </c>
      <c r="S32" s="127">
        <v>8</v>
      </c>
      <c r="T32" s="133" t="s">
        <v>135</v>
      </c>
      <c r="U32" s="82" t="s">
        <v>178</v>
      </c>
      <c r="V32" s="83" t="s">
        <v>179</v>
      </c>
      <c r="W32" s="84" t="s">
        <v>135</v>
      </c>
      <c r="X32" s="116"/>
      <c r="Y32" s="116" t="s">
        <v>107</v>
      </c>
      <c r="Z32" s="116" t="s">
        <v>107</v>
      </c>
      <c r="AA32" s="134">
        <v>62</v>
      </c>
      <c r="AB32" s="134">
        <v>0</v>
      </c>
      <c r="AC32" s="85" t="s">
        <v>356</v>
      </c>
      <c r="AD32" s="86"/>
      <c r="AE32" s="87"/>
    </row>
    <row r="33" spans="1:31" s="44" customFormat="1" ht="168.75" customHeight="1" x14ac:dyDescent="0.25">
      <c r="A33" s="34">
        <v>22</v>
      </c>
      <c r="B33" s="35" t="s">
        <v>2</v>
      </c>
      <c r="C33" s="36" t="s">
        <v>8</v>
      </c>
      <c r="D33" s="36" t="s">
        <v>30</v>
      </c>
      <c r="E33" s="33">
        <v>2023</v>
      </c>
      <c r="F33" s="71">
        <v>2025</v>
      </c>
      <c r="G33" s="40">
        <v>23011.861000000001</v>
      </c>
      <c r="H33" s="37">
        <v>14901.206</v>
      </c>
      <c r="I33" s="37">
        <v>2000</v>
      </c>
      <c r="J33" s="38">
        <v>0</v>
      </c>
      <c r="K33" s="37" t="s">
        <v>107</v>
      </c>
      <c r="L33" s="37">
        <v>2000</v>
      </c>
      <c r="M33" s="70">
        <f t="shared" si="1"/>
        <v>4901.2060000000001</v>
      </c>
      <c r="N33" s="70">
        <v>4901.2060000000001</v>
      </c>
      <c r="O33" s="38">
        <v>0</v>
      </c>
      <c r="P33" s="38">
        <v>0</v>
      </c>
      <c r="Q33" s="39" t="s">
        <v>107</v>
      </c>
      <c r="R33" s="51" t="s">
        <v>134</v>
      </c>
      <c r="S33" s="54">
        <v>8</v>
      </c>
      <c r="T33" s="59" t="s">
        <v>135</v>
      </c>
      <c r="U33" s="57" t="s">
        <v>180</v>
      </c>
      <c r="V33" s="57" t="s">
        <v>181</v>
      </c>
      <c r="W33" s="41" t="s">
        <v>135</v>
      </c>
      <c r="X33" s="57"/>
      <c r="Y33" s="57" t="s">
        <v>107</v>
      </c>
      <c r="Z33" s="57" t="s">
        <v>107</v>
      </c>
      <c r="AA33" s="57">
        <v>225</v>
      </c>
      <c r="AB33" s="57">
        <v>25</v>
      </c>
      <c r="AC33" s="42" t="s">
        <v>357</v>
      </c>
      <c r="AD33" s="43"/>
      <c r="AE33" s="21"/>
    </row>
    <row r="34" spans="1:31" s="44" customFormat="1" ht="126.75" customHeight="1" x14ac:dyDescent="0.25">
      <c r="A34" s="34">
        <v>23</v>
      </c>
      <c r="B34" s="35" t="s">
        <v>2</v>
      </c>
      <c r="C34" s="36" t="s">
        <v>8</v>
      </c>
      <c r="D34" s="36" t="s">
        <v>31</v>
      </c>
      <c r="E34" s="33">
        <v>2023</v>
      </c>
      <c r="F34" s="71">
        <v>2025</v>
      </c>
      <c r="G34" s="40">
        <v>74843.97</v>
      </c>
      <c r="H34" s="37">
        <v>54028.722000000002</v>
      </c>
      <c r="I34" s="37">
        <v>5000</v>
      </c>
      <c r="J34" s="38">
        <v>0</v>
      </c>
      <c r="K34" s="37" t="s">
        <v>107</v>
      </c>
      <c r="L34" s="37">
        <v>5000</v>
      </c>
      <c r="M34" s="70">
        <f t="shared" si="1"/>
        <v>4028.7220000000002</v>
      </c>
      <c r="N34" s="70">
        <v>4028.7220000000002</v>
      </c>
      <c r="O34" s="38">
        <v>0</v>
      </c>
      <c r="P34" s="38">
        <v>0</v>
      </c>
      <c r="Q34" s="39" t="s">
        <v>135</v>
      </c>
      <c r="R34" s="60" t="s">
        <v>134</v>
      </c>
      <c r="S34" s="54">
        <v>8</v>
      </c>
      <c r="T34" s="54" t="s">
        <v>135</v>
      </c>
      <c r="U34" s="55" t="s">
        <v>182</v>
      </c>
      <c r="V34" s="55" t="s">
        <v>183</v>
      </c>
      <c r="W34" s="41" t="s">
        <v>135</v>
      </c>
      <c r="X34" s="55"/>
      <c r="Y34" s="55" t="s">
        <v>107</v>
      </c>
      <c r="Z34" s="55" t="s">
        <v>107</v>
      </c>
      <c r="AA34" s="55">
        <v>200</v>
      </c>
      <c r="AB34" s="55">
        <v>30</v>
      </c>
      <c r="AC34" s="42" t="s">
        <v>358</v>
      </c>
      <c r="AD34" s="43"/>
      <c r="AE34" s="21"/>
    </row>
    <row r="35" spans="1:31" s="88" customFormat="1" ht="168.75" customHeight="1" x14ac:dyDescent="0.25">
      <c r="A35" s="73">
        <v>24</v>
      </c>
      <c r="B35" s="74" t="s">
        <v>2</v>
      </c>
      <c r="C35" s="75" t="s">
        <v>8</v>
      </c>
      <c r="D35" s="75" t="s">
        <v>32</v>
      </c>
      <c r="E35" s="76">
        <v>2023</v>
      </c>
      <c r="F35" s="76">
        <v>2025</v>
      </c>
      <c r="G35" s="77">
        <v>71828.611999999994</v>
      </c>
      <c r="H35" s="77">
        <v>54601.746919999998</v>
      </c>
      <c r="I35" s="77">
        <v>33000</v>
      </c>
      <c r="J35" s="77">
        <v>14427.22208</v>
      </c>
      <c r="K35" s="77" t="s">
        <v>107</v>
      </c>
      <c r="L35" s="77">
        <v>18572.77792</v>
      </c>
      <c r="M35" s="77">
        <f t="shared" si="1"/>
        <v>54501.747000000003</v>
      </c>
      <c r="N35" s="77">
        <v>54501.747000000003</v>
      </c>
      <c r="O35" s="79">
        <v>0</v>
      </c>
      <c r="P35" s="79">
        <v>0</v>
      </c>
      <c r="Q35" s="80" t="s">
        <v>135</v>
      </c>
      <c r="R35" s="135" t="s">
        <v>134</v>
      </c>
      <c r="S35" s="127">
        <v>8</v>
      </c>
      <c r="T35" s="82" t="s">
        <v>135</v>
      </c>
      <c r="U35" s="82" t="s">
        <v>184</v>
      </c>
      <c r="V35" s="82" t="s">
        <v>185</v>
      </c>
      <c r="W35" s="84" t="s">
        <v>135</v>
      </c>
      <c r="X35" s="82"/>
      <c r="Y35" s="82" t="s">
        <v>107</v>
      </c>
      <c r="Z35" s="82" t="s">
        <v>107</v>
      </c>
      <c r="AA35" s="82">
        <v>396</v>
      </c>
      <c r="AB35" s="82">
        <v>21</v>
      </c>
      <c r="AC35" s="85" t="s">
        <v>359</v>
      </c>
      <c r="AD35" s="86"/>
      <c r="AE35" s="87"/>
    </row>
    <row r="36" spans="1:31" s="88" customFormat="1" ht="168.75" customHeight="1" x14ac:dyDescent="0.25">
      <c r="A36" s="73">
        <v>25</v>
      </c>
      <c r="B36" s="74" t="s">
        <v>2</v>
      </c>
      <c r="C36" s="75" t="s">
        <v>8</v>
      </c>
      <c r="D36" s="75" t="s">
        <v>33</v>
      </c>
      <c r="E36" s="76">
        <v>2023</v>
      </c>
      <c r="F36" s="76">
        <v>2025</v>
      </c>
      <c r="G36" s="77">
        <v>6017.7979999999998</v>
      </c>
      <c r="H36" s="77">
        <f>G36-J36</f>
        <v>5586.1100200000001</v>
      </c>
      <c r="I36" s="77">
        <v>4000</v>
      </c>
      <c r="J36" s="77">
        <v>431.68797999999998</v>
      </c>
      <c r="K36" s="77" t="s">
        <v>107</v>
      </c>
      <c r="L36" s="77">
        <v>3568.3120199999998</v>
      </c>
      <c r="M36" s="77">
        <v>5586.11</v>
      </c>
      <c r="N36" s="77">
        <v>5486.11</v>
      </c>
      <c r="O36" s="79">
        <v>0</v>
      </c>
      <c r="P36" s="79">
        <v>0</v>
      </c>
      <c r="Q36" s="80" t="s">
        <v>135</v>
      </c>
      <c r="R36" s="136" t="s">
        <v>134</v>
      </c>
      <c r="S36" s="82">
        <v>8</v>
      </c>
      <c r="T36" s="82" t="s">
        <v>135</v>
      </c>
      <c r="U36" s="82" t="s">
        <v>186</v>
      </c>
      <c r="V36" s="82" t="s">
        <v>187</v>
      </c>
      <c r="W36" s="84" t="s">
        <v>135</v>
      </c>
      <c r="X36" s="82"/>
      <c r="Y36" s="82" t="s">
        <v>107</v>
      </c>
      <c r="Z36" s="82" t="s">
        <v>107</v>
      </c>
      <c r="AA36" s="82">
        <v>85</v>
      </c>
      <c r="AB36" s="82">
        <v>10</v>
      </c>
      <c r="AC36" s="85" t="s">
        <v>360</v>
      </c>
      <c r="AD36" s="86"/>
      <c r="AE36" s="87"/>
    </row>
    <row r="37" spans="1:31" s="88" customFormat="1" ht="168.75" customHeight="1" x14ac:dyDescent="0.25">
      <c r="A37" s="73">
        <v>26</v>
      </c>
      <c r="B37" s="74" t="s">
        <v>2</v>
      </c>
      <c r="C37" s="75" t="s">
        <v>8</v>
      </c>
      <c r="D37" s="75" t="s">
        <v>34</v>
      </c>
      <c r="E37" s="76">
        <v>2023</v>
      </c>
      <c r="F37" s="76">
        <v>2025</v>
      </c>
      <c r="G37" s="77">
        <v>125237.429</v>
      </c>
      <c r="H37" s="77">
        <v>109621.26355</v>
      </c>
      <c r="I37" s="77">
        <v>30000</v>
      </c>
      <c r="J37" s="77">
        <v>15116.16345</v>
      </c>
      <c r="K37" s="77" t="s">
        <v>107</v>
      </c>
      <c r="L37" s="77">
        <v>14883.83655</v>
      </c>
      <c r="M37" s="77">
        <f t="shared" ref="M37:M68" si="2">N37+O37+P37</f>
        <v>99000</v>
      </c>
      <c r="N37" s="77">
        <v>99000</v>
      </c>
      <c r="O37" s="79">
        <v>0</v>
      </c>
      <c r="P37" s="79">
        <v>0</v>
      </c>
      <c r="Q37" s="80" t="s">
        <v>135</v>
      </c>
      <c r="R37" s="119" t="s">
        <v>134</v>
      </c>
      <c r="S37" s="82">
        <v>8</v>
      </c>
      <c r="T37" s="82" t="s">
        <v>135</v>
      </c>
      <c r="U37" s="82" t="s">
        <v>188</v>
      </c>
      <c r="V37" s="115" t="s">
        <v>189</v>
      </c>
      <c r="W37" s="84" t="s">
        <v>135</v>
      </c>
      <c r="X37" s="82"/>
      <c r="Y37" s="82" t="s">
        <v>107</v>
      </c>
      <c r="Z37" s="82" t="s">
        <v>107</v>
      </c>
      <c r="AA37" s="82">
        <v>284</v>
      </c>
      <c r="AB37" s="82">
        <v>29</v>
      </c>
      <c r="AC37" s="85" t="s">
        <v>361</v>
      </c>
      <c r="AD37" s="86"/>
      <c r="AE37" s="87"/>
    </row>
    <row r="38" spans="1:31" s="88" customFormat="1" ht="84" customHeight="1" x14ac:dyDescent="0.25">
      <c r="A38" s="73">
        <v>27</v>
      </c>
      <c r="B38" s="74" t="s">
        <v>2</v>
      </c>
      <c r="C38" s="75" t="s">
        <v>8</v>
      </c>
      <c r="D38" s="75" t="s">
        <v>35</v>
      </c>
      <c r="E38" s="76">
        <v>2023</v>
      </c>
      <c r="F38" s="76">
        <v>2025</v>
      </c>
      <c r="G38" s="108">
        <v>24282.7621</v>
      </c>
      <c r="H38" s="77">
        <f>G38-J38</f>
        <v>24280.668089999999</v>
      </c>
      <c r="I38" s="77">
        <v>3000</v>
      </c>
      <c r="J38" s="77">
        <v>2.0940099999999999</v>
      </c>
      <c r="K38" s="77" t="s">
        <v>107</v>
      </c>
      <c r="L38" s="77">
        <v>2997.9059900000002</v>
      </c>
      <c r="M38" s="77">
        <f t="shared" si="2"/>
        <v>24180.668000000001</v>
      </c>
      <c r="N38" s="77">
        <v>24180.668000000001</v>
      </c>
      <c r="O38" s="79">
        <v>0</v>
      </c>
      <c r="P38" s="79">
        <v>0</v>
      </c>
      <c r="Q38" s="80" t="s">
        <v>135</v>
      </c>
      <c r="R38" s="119" t="s">
        <v>134</v>
      </c>
      <c r="S38" s="82">
        <v>8</v>
      </c>
      <c r="T38" s="82" t="s">
        <v>135</v>
      </c>
      <c r="U38" s="130" t="s">
        <v>190</v>
      </c>
      <c r="V38" s="130" t="s">
        <v>191</v>
      </c>
      <c r="W38" s="84" t="s">
        <v>135</v>
      </c>
      <c r="X38" s="130"/>
      <c r="Y38" s="130" t="s">
        <v>107</v>
      </c>
      <c r="Z38" s="130" t="s">
        <v>107</v>
      </c>
      <c r="AA38" s="130">
        <v>42</v>
      </c>
      <c r="AB38" s="130">
        <v>42</v>
      </c>
      <c r="AC38" s="85" t="s">
        <v>295</v>
      </c>
      <c r="AD38" s="86"/>
      <c r="AE38" s="87"/>
    </row>
    <row r="39" spans="1:31" s="44" customFormat="1" ht="84" customHeight="1" x14ac:dyDescent="0.25">
      <c r="A39" s="34">
        <v>28</v>
      </c>
      <c r="B39" s="35" t="s">
        <v>2</v>
      </c>
      <c r="C39" s="36" t="s">
        <v>8</v>
      </c>
      <c r="D39" s="36" t="s">
        <v>36</v>
      </c>
      <c r="E39" s="33">
        <v>2023</v>
      </c>
      <c r="F39" s="71">
        <v>2025</v>
      </c>
      <c r="G39" s="40">
        <v>24263.532999999999</v>
      </c>
      <c r="H39" s="40">
        <v>24263.532999999999</v>
      </c>
      <c r="I39" s="37">
        <v>2000</v>
      </c>
      <c r="J39" s="38">
        <v>0</v>
      </c>
      <c r="K39" s="37" t="s">
        <v>107</v>
      </c>
      <c r="L39" s="37">
        <v>2000</v>
      </c>
      <c r="M39" s="70">
        <f t="shared" si="2"/>
        <v>24163.532999999999</v>
      </c>
      <c r="N39" s="70">
        <v>24163.532999999999</v>
      </c>
      <c r="O39" s="38">
        <v>0</v>
      </c>
      <c r="P39" s="38">
        <v>0</v>
      </c>
      <c r="Q39" s="39" t="s">
        <v>135</v>
      </c>
      <c r="R39" s="51" t="s">
        <v>134</v>
      </c>
      <c r="S39" s="55">
        <v>8</v>
      </c>
      <c r="T39" s="55" t="s">
        <v>135</v>
      </c>
      <c r="U39" s="55" t="s">
        <v>192</v>
      </c>
      <c r="V39" s="55" t="s">
        <v>193</v>
      </c>
      <c r="W39" s="41" t="s">
        <v>135</v>
      </c>
      <c r="X39" s="55"/>
      <c r="Y39" s="55" t="s">
        <v>107</v>
      </c>
      <c r="Z39" s="55" t="s">
        <v>107</v>
      </c>
      <c r="AA39" s="55">
        <v>42</v>
      </c>
      <c r="AB39" s="55">
        <v>42</v>
      </c>
      <c r="AC39" s="42" t="s">
        <v>296</v>
      </c>
      <c r="AD39" s="43"/>
      <c r="AE39" s="21"/>
    </row>
    <row r="40" spans="1:31" s="88" customFormat="1" ht="105" customHeight="1" x14ac:dyDescent="0.25">
      <c r="A40" s="73">
        <v>29</v>
      </c>
      <c r="B40" s="74" t="s">
        <v>2</v>
      </c>
      <c r="C40" s="75" t="s">
        <v>8</v>
      </c>
      <c r="D40" s="75" t="s">
        <v>37</v>
      </c>
      <c r="E40" s="76">
        <v>2023</v>
      </c>
      <c r="F40" s="76">
        <v>2025</v>
      </c>
      <c r="G40" s="106">
        <v>48193.985999999997</v>
      </c>
      <c r="H40" s="77">
        <f>G40-J40</f>
        <v>39586.146439999997</v>
      </c>
      <c r="I40" s="77">
        <v>25000</v>
      </c>
      <c r="J40" s="77">
        <v>8607.8395600000003</v>
      </c>
      <c r="K40" s="77" t="s">
        <v>107</v>
      </c>
      <c r="L40" s="77">
        <v>16392.16044</v>
      </c>
      <c r="M40" s="77">
        <f t="shared" si="2"/>
        <v>39486.146000000001</v>
      </c>
      <c r="N40" s="77">
        <v>39486.146000000001</v>
      </c>
      <c r="O40" s="79">
        <v>0</v>
      </c>
      <c r="P40" s="79">
        <v>0</v>
      </c>
      <c r="Q40" s="80" t="s">
        <v>135</v>
      </c>
      <c r="R40" s="119" t="s">
        <v>134</v>
      </c>
      <c r="S40" s="82">
        <v>8</v>
      </c>
      <c r="T40" s="137" t="s">
        <v>135</v>
      </c>
      <c r="U40" s="130" t="s">
        <v>194</v>
      </c>
      <c r="V40" s="130" t="s">
        <v>195</v>
      </c>
      <c r="W40" s="84" t="s">
        <v>135</v>
      </c>
      <c r="X40" s="130"/>
      <c r="Y40" s="130" t="s">
        <v>107</v>
      </c>
      <c r="Z40" s="130" t="s">
        <v>107</v>
      </c>
      <c r="AA40" s="130">
        <v>48</v>
      </c>
      <c r="AB40" s="130">
        <v>48</v>
      </c>
      <c r="AC40" s="85" t="s">
        <v>297</v>
      </c>
      <c r="AD40" s="86"/>
      <c r="AE40" s="87"/>
    </row>
    <row r="41" spans="1:31" s="88" customFormat="1" ht="189.75" customHeight="1" x14ac:dyDescent="0.25">
      <c r="A41" s="73">
        <v>30</v>
      </c>
      <c r="B41" s="74" t="s">
        <v>2</v>
      </c>
      <c r="C41" s="75" t="s">
        <v>8</v>
      </c>
      <c r="D41" s="75" t="s">
        <v>38</v>
      </c>
      <c r="E41" s="76">
        <v>2023</v>
      </c>
      <c r="F41" s="76">
        <v>2025</v>
      </c>
      <c r="G41" s="77">
        <v>26516.212</v>
      </c>
      <c r="H41" s="77">
        <v>25463.68086</v>
      </c>
      <c r="I41" s="77">
        <v>1000</v>
      </c>
      <c r="J41" s="77">
        <v>571.20213999999999</v>
      </c>
      <c r="K41" s="77" t="s">
        <v>107</v>
      </c>
      <c r="L41" s="77">
        <v>428.79786000000001</v>
      </c>
      <c r="M41" s="77">
        <f t="shared" si="2"/>
        <v>25363.681</v>
      </c>
      <c r="N41" s="77">
        <v>25363.681</v>
      </c>
      <c r="O41" s="79">
        <v>0</v>
      </c>
      <c r="P41" s="79">
        <v>0</v>
      </c>
      <c r="Q41" s="80" t="s">
        <v>135</v>
      </c>
      <c r="R41" s="119" t="s">
        <v>134</v>
      </c>
      <c r="S41" s="82">
        <v>8</v>
      </c>
      <c r="T41" s="137" t="s">
        <v>135</v>
      </c>
      <c r="U41" s="82" t="s">
        <v>196</v>
      </c>
      <c r="V41" s="82" t="s">
        <v>197</v>
      </c>
      <c r="W41" s="84" t="s">
        <v>135</v>
      </c>
      <c r="X41" s="82"/>
      <c r="Y41" s="82" t="s">
        <v>107</v>
      </c>
      <c r="Z41" s="82" t="s">
        <v>107</v>
      </c>
      <c r="AA41" s="82">
        <v>78</v>
      </c>
      <c r="AB41" s="82">
        <v>0</v>
      </c>
      <c r="AC41" s="85" t="s">
        <v>298</v>
      </c>
      <c r="AD41" s="86"/>
      <c r="AE41" s="87"/>
    </row>
    <row r="42" spans="1:31" s="44" customFormat="1" ht="168.75" customHeight="1" x14ac:dyDescent="0.25">
      <c r="A42" s="34">
        <v>31</v>
      </c>
      <c r="B42" s="35" t="s">
        <v>2</v>
      </c>
      <c r="C42" s="36" t="s">
        <v>39</v>
      </c>
      <c r="D42" s="36" t="s">
        <v>40</v>
      </c>
      <c r="E42" s="33">
        <v>2023</v>
      </c>
      <c r="F42" s="33">
        <v>2024</v>
      </c>
      <c r="G42" s="37">
        <v>15002.048000000001</v>
      </c>
      <c r="H42" s="37">
        <v>14818.71</v>
      </c>
      <c r="I42" s="37">
        <v>14818.714</v>
      </c>
      <c r="J42" s="38">
        <v>0</v>
      </c>
      <c r="K42" s="37" t="s">
        <v>107</v>
      </c>
      <c r="L42" s="37">
        <v>14818.714</v>
      </c>
      <c r="M42" s="37">
        <f t="shared" si="2"/>
        <v>14818.71</v>
      </c>
      <c r="N42" s="37">
        <v>14818.71</v>
      </c>
      <c r="O42" s="38">
        <v>0</v>
      </c>
      <c r="P42" s="38">
        <v>0</v>
      </c>
      <c r="Q42" s="39" t="s">
        <v>107</v>
      </c>
      <c r="R42" s="51" t="s">
        <v>134</v>
      </c>
      <c r="S42" s="57">
        <v>8</v>
      </c>
      <c r="T42" s="57" t="s">
        <v>135</v>
      </c>
      <c r="U42" s="57" t="s">
        <v>227</v>
      </c>
      <c r="V42" s="57" t="s">
        <v>228</v>
      </c>
      <c r="W42" s="41" t="s">
        <v>135</v>
      </c>
      <c r="X42" s="57"/>
      <c r="Y42" s="57" t="s">
        <v>107</v>
      </c>
      <c r="Z42" s="57" t="s">
        <v>107</v>
      </c>
      <c r="AA42" s="57">
        <v>192</v>
      </c>
      <c r="AB42" s="57">
        <v>35</v>
      </c>
      <c r="AC42" s="61" t="s">
        <v>362</v>
      </c>
      <c r="AD42" s="43"/>
      <c r="AE42" s="21"/>
    </row>
    <row r="43" spans="1:31" s="88" customFormat="1" ht="168.75" customHeight="1" x14ac:dyDescent="0.25">
      <c r="A43" s="73">
        <v>32</v>
      </c>
      <c r="B43" s="74" t="s">
        <v>2</v>
      </c>
      <c r="C43" s="75" t="s">
        <v>39</v>
      </c>
      <c r="D43" s="75" t="s">
        <v>41</v>
      </c>
      <c r="E43" s="76">
        <v>2023</v>
      </c>
      <c r="F43" s="76">
        <v>2024</v>
      </c>
      <c r="G43" s="77">
        <v>6037.2030000000004</v>
      </c>
      <c r="H43" s="77">
        <v>1709.7120400000003</v>
      </c>
      <c r="I43" s="77">
        <v>7808.7690000000002</v>
      </c>
      <c r="J43" s="77">
        <v>4327.4909600000001</v>
      </c>
      <c r="K43" s="77" t="s">
        <v>107</v>
      </c>
      <c r="L43" s="77">
        <v>3481.2780400000001</v>
      </c>
      <c r="M43" s="77">
        <f t="shared" si="2"/>
        <v>1709.7120400000003</v>
      </c>
      <c r="N43" s="77">
        <v>1709.7120400000003</v>
      </c>
      <c r="O43" s="79">
        <v>0</v>
      </c>
      <c r="P43" s="79">
        <v>0</v>
      </c>
      <c r="Q43" s="80" t="s">
        <v>135</v>
      </c>
      <c r="R43" s="119" t="s">
        <v>134</v>
      </c>
      <c r="S43" s="130">
        <v>8</v>
      </c>
      <c r="T43" s="130" t="s">
        <v>135</v>
      </c>
      <c r="U43" s="130" t="s">
        <v>229</v>
      </c>
      <c r="V43" s="130" t="s">
        <v>230</v>
      </c>
      <c r="W43" s="84" t="s">
        <v>135</v>
      </c>
      <c r="X43" s="130"/>
      <c r="Y43" s="130" t="s">
        <v>107</v>
      </c>
      <c r="Z43" s="130" t="s">
        <v>107</v>
      </c>
      <c r="AA43" s="130">
        <v>98</v>
      </c>
      <c r="AB43" s="130">
        <v>12</v>
      </c>
      <c r="AC43" s="85" t="s">
        <v>299</v>
      </c>
      <c r="AD43" s="86"/>
      <c r="AE43" s="87"/>
    </row>
    <row r="44" spans="1:31" s="88" customFormat="1" ht="168.75" customHeight="1" x14ac:dyDescent="0.25">
      <c r="A44" s="73">
        <v>33</v>
      </c>
      <c r="B44" s="74" t="s">
        <v>2</v>
      </c>
      <c r="C44" s="75" t="s">
        <v>39</v>
      </c>
      <c r="D44" s="75" t="s">
        <v>42</v>
      </c>
      <c r="E44" s="76">
        <v>2023</v>
      </c>
      <c r="F44" s="76">
        <v>2024</v>
      </c>
      <c r="G44" s="77">
        <v>34352.576000000001</v>
      </c>
      <c r="H44" s="77">
        <v>31462.576000000001</v>
      </c>
      <c r="I44" s="77">
        <v>19150.786</v>
      </c>
      <c r="J44" s="77">
        <v>2890</v>
      </c>
      <c r="K44" s="77" t="s">
        <v>107</v>
      </c>
      <c r="L44" s="77">
        <v>16260.786</v>
      </c>
      <c r="M44" s="77">
        <f t="shared" si="2"/>
        <v>31462.576000000001</v>
      </c>
      <c r="N44" s="77">
        <v>31462.576000000001</v>
      </c>
      <c r="O44" s="79">
        <v>0</v>
      </c>
      <c r="P44" s="79">
        <v>0</v>
      </c>
      <c r="Q44" s="80" t="s">
        <v>135</v>
      </c>
      <c r="R44" s="119" t="s">
        <v>134</v>
      </c>
      <c r="S44" s="130">
        <v>8</v>
      </c>
      <c r="T44" s="130" t="s">
        <v>135</v>
      </c>
      <c r="U44" s="130" t="s">
        <v>231</v>
      </c>
      <c r="V44" s="130" t="s">
        <v>232</v>
      </c>
      <c r="W44" s="84" t="s">
        <v>135</v>
      </c>
      <c r="X44" s="130"/>
      <c r="Y44" s="130" t="s">
        <v>107</v>
      </c>
      <c r="Z44" s="130" t="s">
        <v>107</v>
      </c>
      <c r="AA44" s="130">
        <v>119</v>
      </c>
      <c r="AB44" s="130">
        <v>10</v>
      </c>
      <c r="AC44" s="85" t="s">
        <v>300</v>
      </c>
      <c r="AD44" s="86"/>
      <c r="AE44" s="87"/>
    </row>
    <row r="45" spans="1:31" s="88" customFormat="1" ht="168.75" customHeight="1" x14ac:dyDescent="0.25">
      <c r="A45" s="73">
        <v>34</v>
      </c>
      <c r="B45" s="74" t="s">
        <v>2</v>
      </c>
      <c r="C45" s="75" t="s">
        <v>39</v>
      </c>
      <c r="D45" s="75" t="s">
        <v>43</v>
      </c>
      <c r="E45" s="76">
        <v>2023</v>
      </c>
      <c r="F45" s="76">
        <v>2024</v>
      </c>
      <c r="G45" s="77">
        <v>19537.68</v>
      </c>
      <c r="H45" s="77">
        <v>19287.68</v>
      </c>
      <c r="I45" s="77">
        <v>7910.7939999999999</v>
      </c>
      <c r="J45" s="77">
        <v>250</v>
      </c>
      <c r="K45" s="77" t="s">
        <v>107</v>
      </c>
      <c r="L45" s="77">
        <v>7660.7939999999999</v>
      </c>
      <c r="M45" s="77">
        <f t="shared" si="2"/>
        <v>19287.68</v>
      </c>
      <c r="N45" s="77">
        <v>19287.68</v>
      </c>
      <c r="O45" s="79">
        <v>0</v>
      </c>
      <c r="P45" s="79">
        <v>0</v>
      </c>
      <c r="Q45" s="80" t="s">
        <v>135</v>
      </c>
      <c r="R45" s="138" t="s">
        <v>134</v>
      </c>
      <c r="S45" s="130">
        <v>8</v>
      </c>
      <c r="T45" s="130" t="s">
        <v>135</v>
      </c>
      <c r="U45" s="130" t="s">
        <v>198</v>
      </c>
      <c r="V45" s="130" t="s">
        <v>199</v>
      </c>
      <c r="W45" s="84" t="s">
        <v>135</v>
      </c>
      <c r="X45" s="130"/>
      <c r="Y45" s="130" t="s">
        <v>107</v>
      </c>
      <c r="Z45" s="130" t="s">
        <v>107</v>
      </c>
      <c r="AA45" s="130">
        <v>67</v>
      </c>
      <c r="AB45" s="130">
        <v>9</v>
      </c>
      <c r="AC45" s="85" t="s">
        <v>301</v>
      </c>
      <c r="AD45" s="86"/>
      <c r="AE45" s="87"/>
    </row>
    <row r="46" spans="1:31" s="88" customFormat="1" ht="168.75" customHeight="1" x14ac:dyDescent="0.25">
      <c r="A46" s="73">
        <v>35</v>
      </c>
      <c r="B46" s="74" t="s">
        <v>2</v>
      </c>
      <c r="C46" s="75" t="s">
        <v>39</v>
      </c>
      <c r="D46" s="75" t="s">
        <v>44</v>
      </c>
      <c r="E46" s="76">
        <v>2023</v>
      </c>
      <c r="F46" s="76">
        <v>2024</v>
      </c>
      <c r="G46" s="77">
        <v>20676.159</v>
      </c>
      <c r="H46" s="77">
        <v>6786.3040700000001</v>
      </c>
      <c r="I46" s="77">
        <v>24320.488000000001</v>
      </c>
      <c r="J46" s="77">
        <v>13889.85493</v>
      </c>
      <c r="K46" s="77" t="s">
        <v>107</v>
      </c>
      <c r="L46" s="77">
        <v>10430.633070000002</v>
      </c>
      <c r="M46" s="77">
        <f t="shared" si="2"/>
        <v>6786.3040700000001</v>
      </c>
      <c r="N46" s="77">
        <v>6786.3040700000001</v>
      </c>
      <c r="O46" s="79">
        <v>0</v>
      </c>
      <c r="P46" s="79">
        <v>0</v>
      </c>
      <c r="Q46" s="80" t="s">
        <v>135</v>
      </c>
      <c r="R46" s="138" t="s">
        <v>134</v>
      </c>
      <c r="S46" s="130">
        <v>8</v>
      </c>
      <c r="T46" s="130" t="s">
        <v>135</v>
      </c>
      <c r="U46" s="130" t="s">
        <v>200</v>
      </c>
      <c r="V46" s="130" t="s">
        <v>201</v>
      </c>
      <c r="W46" s="84" t="s">
        <v>135</v>
      </c>
      <c r="X46" s="130"/>
      <c r="Y46" s="130" t="s">
        <v>107</v>
      </c>
      <c r="Z46" s="130" t="s">
        <v>107</v>
      </c>
      <c r="AA46" s="130">
        <v>201</v>
      </c>
      <c r="AB46" s="130">
        <v>32</v>
      </c>
      <c r="AC46" s="85" t="s">
        <v>302</v>
      </c>
      <c r="AD46" s="86"/>
      <c r="AE46" s="87"/>
    </row>
    <row r="47" spans="1:31" s="88" customFormat="1" ht="168.75" customHeight="1" x14ac:dyDescent="0.25">
      <c r="A47" s="73">
        <v>36</v>
      </c>
      <c r="B47" s="74" t="s">
        <v>2</v>
      </c>
      <c r="C47" s="75" t="s">
        <v>39</v>
      </c>
      <c r="D47" s="75" t="s">
        <v>45</v>
      </c>
      <c r="E47" s="76">
        <v>2023</v>
      </c>
      <c r="F47" s="76">
        <v>2024</v>
      </c>
      <c r="G47" s="77">
        <v>14810.477999999999</v>
      </c>
      <c r="H47" s="77">
        <v>5727.3888999999999</v>
      </c>
      <c r="I47" s="77">
        <v>13845.361000000001</v>
      </c>
      <c r="J47" s="77">
        <v>9083.0890999999992</v>
      </c>
      <c r="K47" s="77" t="s">
        <v>107</v>
      </c>
      <c r="L47" s="77">
        <v>4762.2719000000016</v>
      </c>
      <c r="M47" s="77">
        <f t="shared" si="2"/>
        <v>5727.3888999999999</v>
      </c>
      <c r="N47" s="77">
        <v>5727.3888999999999</v>
      </c>
      <c r="O47" s="79">
        <v>0</v>
      </c>
      <c r="P47" s="79">
        <v>0</v>
      </c>
      <c r="Q47" s="80" t="s">
        <v>135</v>
      </c>
      <c r="R47" s="138" t="s">
        <v>134</v>
      </c>
      <c r="S47" s="82">
        <v>8</v>
      </c>
      <c r="T47" s="82" t="s">
        <v>135</v>
      </c>
      <c r="U47" s="82" t="s">
        <v>202</v>
      </c>
      <c r="V47" s="82" t="s">
        <v>203</v>
      </c>
      <c r="W47" s="84" t="s">
        <v>135</v>
      </c>
      <c r="X47" s="82"/>
      <c r="Y47" s="82" t="s">
        <v>107</v>
      </c>
      <c r="Z47" s="82" t="s">
        <v>107</v>
      </c>
      <c r="AA47" s="82">
        <v>229</v>
      </c>
      <c r="AB47" s="82">
        <v>40</v>
      </c>
      <c r="AC47" s="85" t="s">
        <v>303</v>
      </c>
      <c r="AD47" s="86"/>
      <c r="AE47" s="87"/>
    </row>
    <row r="48" spans="1:31" s="88" customFormat="1" ht="168.75" customHeight="1" x14ac:dyDescent="0.25">
      <c r="A48" s="73">
        <v>37</v>
      </c>
      <c r="B48" s="74" t="s">
        <v>2</v>
      </c>
      <c r="C48" s="75" t="s">
        <v>39</v>
      </c>
      <c r="D48" s="75" t="s">
        <v>46</v>
      </c>
      <c r="E48" s="76">
        <v>2023</v>
      </c>
      <c r="F48" s="76">
        <v>2024</v>
      </c>
      <c r="G48" s="77">
        <v>21256.161</v>
      </c>
      <c r="H48" s="77">
        <v>5461.2175700000007</v>
      </c>
      <c r="I48" s="77">
        <v>23080.94</v>
      </c>
      <c r="J48" s="77">
        <v>15794.943429999999</v>
      </c>
      <c r="K48" s="77" t="s">
        <v>107</v>
      </c>
      <c r="L48" s="77">
        <v>7285.9965699999993</v>
      </c>
      <c r="M48" s="77">
        <f t="shared" si="2"/>
        <v>5461.2175700000007</v>
      </c>
      <c r="N48" s="77">
        <v>5461.2175700000007</v>
      </c>
      <c r="O48" s="79">
        <v>0</v>
      </c>
      <c r="P48" s="79">
        <v>0</v>
      </c>
      <c r="Q48" s="80" t="s">
        <v>135</v>
      </c>
      <c r="R48" s="138" t="s">
        <v>134</v>
      </c>
      <c r="S48" s="82">
        <v>8</v>
      </c>
      <c r="T48" s="82" t="s">
        <v>135</v>
      </c>
      <c r="U48" s="82" t="s">
        <v>204</v>
      </c>
      <c r="V48" s="82" t="s">
        <v>205</v>
      </c>
      <c r="W48" s="84" t="s">
        <v>135</v>
      </c>
      <c r="X48" s="82"/>
      <c r="Y48" s="82" t="s">
        <v>107</v>
      </c>
      <c r="Z48" s="82" t="s">
        <v>107</v>
      </c>
      <c r="AA48" s="82">
        <v>248</v>
      </c>
      <c r="AB48" s="82">
        <v>38</v>
      </c>
      <c r="AC48" s="85" t="s">
        <v>304</v>
      </c>
      <c r="AD48" s="86"/>
      <c r="AE48" s="87"/>
    </row>
    <row r="49" spans="1:31" s="88" customFormat="1" ht="168.75" customHeight="1" x14ac:dyDescent="0.25">
      <c r="A49" s="73">
        <v>38</v>
      </c>
      <c r="B49" s="74" t="s">
        <v>2</v>
      </c>
      <c r="C49" s="75" t="s">
        <v>39</v>
      </c>
      <c r="D49" s="75" t="s">
        <v>47</v>
      </c>
      <c r="E49" s="76">
        <v>2023</v>
      </c>
      <c r="F49" s="76">
        <v>2024</v>
      </c>
      <c r="G49" s="77">
        <v>7600.0420000000004</v>
      </c>
      <c r="H49" s="77">
        <v>1044.8598200000006</v>
      </c>
      <c r="I49" s="77">
        <v>7600.0420000000004</v>
      </c>
      <c r="J49" s="77">
        <v>6555.1821799999998</v>
      </c>
      <c r="K49" s="77" t="s">
        <v>107</v>
      </c>
      <c r="L49" s="77">
        <v>1044.8598200000006</v>
      </c>
      <c r="M49" s="77">
        <f t="shared" si="2"/>
        <v>1044.8598200000006</v>
      </c>
      <c r="N49" s="77">
        <v>1044.8598200000006</v>
      </c>
      <c r="O49" s="79">
        <v>0</v>
      </c>
      <c r="P49" s="79">
        <v>0</v>
      </c>
      <c r="Q49" s="80" t="s">
        <v>135</v>
      </c>
      <c r="R49" s="138" t="s">
        <v>134</v>
      </c>
      <c r="S49" s="130">
        <v>8</v>
      </c>
      <c r="T49" s="130" t="s">
        <v>135</v>
      </c>
      <c r="U49" s="130" t="s">
        <v>206</v>
      </c>
      <c r="V49" s="130" t="s">
        <v>207</v>
      </c>
      <c r="W49" s="84" t="s">
        <v>135</v>
      </c>
      <c r="X49" s="130"/>
      <c r="Y49" s="130" t="s">
        <v>107</v>
      </c>
      <c r="Z49" s="130" t="s">
        <v>107</v>
      </c>
      <c r="AA49" s="130">
        <v>76</v>
      </c>
      <c r="AB49" s="130">
        <v>14</v>
      </c>
      <c r="AC49" s="85" t="s">
        <v>303</v>
      </c>
      <c r="AD49" s="86"/>
      <c r="AE49" s="87"/>
    </row>
    <row r="50" spans="1:31" s="88" customFormat="1" ht="168" customHeight="1" x14ac:dyDescent="0.25">
      <c r="A50" s="73">
        <v>39</v>
      </c>
      <c r="B50" s="74" t="s">
        <v>2</v>
      </c>
      <c r="C50" s="75" t="s">
        <v>39</v>
      </c>
      <c r="D50" s="75" t="s">
        <v>48</v>
      </c>
      <c r="E50" s="76">
        <v>2023</v>
      </c>
      <c r="F50" s="76">
        <v>2024</v>
      </c>
      <c r="G50" s="77">
        <v>10289.81</v>
      </c>
      <c r="H50" s="77">
        <v>2914.7044199999991</v>
      </c>
      <c r="I50" s="77">
        <v>10106.476000000001</v>
      </c>
      <c r="J50" s="77">
        <v>7375.1055800000004</v>
      </c>
      <c r="K50" s="77" t="s">
        <v>107</v>
      </c>
      <c r="L50" s="77">
        <v>2731.3704200000002</v>
      </c>
      <c r="M50" s="77">
        <f t="shared" si="2"/>
        <v>2914.7044199999991</v>
      </c>
      <c r="N50" s="77">
        <v>2914.7044199999991</v>
      </c>
      <c r="O50" s="79">
        <v>0</v>
      </c>
      <c r="P50" s="79">
        <v>0</v>
      </c>
      <c r="Q50" s="80" t="s">
        <v>135</v>
      </c>
      <c r="R50" s="138" t="s">
        <v>134</v>
      </c>
      <c r="S50" s="130">
        <v>8</v>
      </c>
      <c r="T50" s="130" t="s">
        <v>135</v>
      </c>
      <c r="U50" s="130" t="s">
        <v>208</v>
      </c>
      <c r="V50" s="130" t="s">
        <v>209</v>
      </c>
      <c r="W50" s="84" t="s">
        <v>135</v>
      </c>
      <c r="X50" s="130"/>
      <c r="Y50" s="130" t="s">
        <v>107</v>
      </c>
      <c r="Z50" s="130" t="s">
        <v>107</v>
      </c>
      <c r="AA50" s="130">
        <v>196</v>
      </c>
      <c r="AB50" s="130">
        <v>38</v>
      </c>
      <c r="AC50" s="85" t="s">
        <v>303</v>
      </c>
      <c r="AD50" s="86"/>
      <c r="AE50" s="87"/>
    </row>
    <row r="51" spans="1:31" s="88" customFormat="1" ht="168" customHeight="1" x14ac:dyDescent="0.25">
      <c r="A51" s="73">
        <v>40</v>
      </c>
      <c r="B51" s="74" t="s">
        <v>2</v>
      </c>
      <c r="C51" s="75" t="s">
        <v>39</v>
      </c>
      <c r="D51" s="75" t="s">
        <v>49</v>
      </c>
      <c r="E51" s="76">
        <v>2023</v>
      </c>
      <c r="F51" s="76">
        <v>2024</v>
      </c>
      <c r="G51" s="77">
        <v>18907.425999999999</v>
      </c>
      <c r="H51" s="77">
        <v>16265.12257</v>
      </c>
      <c r="I51" s="77">
        <v>8775.9240000000009</v>
      </c>
      <c r="J51" s="77">
        <v>2642.3034299999999</v>
      </c>
      <c r="K51" s="77" t="s">
        <v>107</v>
      </c>
      <c r="L51" s="77">
        <v>6133.620570000001</v>
      </c>
      <c r="M51" s="77">
        <f t="shared" si="2"/>
        <v>16265.12257</v>
      </c>
      <c r="N51" s="77">
        <v>16265.12257</v>
      </c>
      <c r="O51" s="79">
        <v>0</v>
      </c>
      <c r="P51" s="79">
        <v>0</v>
      </c>
      <c r="Q51" s="80" t="s">
        <v>135</v>
      </c>
      <c r="R51" s="138" t="s">
        <v>134</v>
      </c>
      <c r="S51" s="130">
        <v>8</v>
      </c>
      <c r="T51" s="130" t="s">
        <v>135</v>
      </c>
      <c r="U51" s="130" t="s">
        <v>210</v>
      </c>
      <c r="V51" s="130" t="s">
        <v>211</v>
      </c>
      <c r="W51" s="84" t="s">
        <v>135</v>
      </c>
      <c r="X51" s="130"/>
      <c r="Y51" s="130" t="s">
        <v>107</v>
      </c>
      <c r="Z51" s="130" t="s">
        <v>107</v>
      </c>
      <c r="AA51" s="130">
        <v>119</v>
      </c>
      <c r="AB51" s="130">
        <v>22</v>
      </c>
      <c r="AC51" s="85" t="s">
        <v>305</v>
      </c>
      <c r="AD51" s="86"/>
      <c r="AE51" s="87"/>
    </row>
    <row r="52" spans="1:31" s="88" customFormat="1" ht="168.75" customHeight="1" x14ac:dyDescent="0.25">
      <c r="A52" s="73">
        <v>41</v>
      </c>
      <c r="B52" s="74" t="s">
        <v>2</v>
      </c>
      <c r="C52" s="75" t="s">
        <v>39</v>
      </c>
      <c r="D52" s="75" t="s">
        <v>50</v>
      </c>
      <c r="E52" s="76">
        <v>2023</v>
      </c>
      <c r="F52" s="76">
        <v>2024</v>
      </c>
      <c r="G52" s="77">
        <v>35570.868999999999</v>
      </c>
      <c r="H52" s="77">
        <v>35320.868999999999</v>
      </c>
      <c r="I52" s="77">
        <v>17557.379000000001</v>
      </c>
      <c r="J52" s="77">
        <v>250</v>
      </c>
      <c r="K52" s="77" t="s">
        <v>107</v>
      </c>
      <c r="L52" s="77">
        <v>17307.379000000001</v>
      </c>
      <c r="M52" s="77">
        <f t="shared" si="2"/>
        <v>35320.868999999999</v>
      </c>
      <c r="N52" s="77">
        <v>35320.868999999999</v>
      </c>
      <c r="O52" s="79">
        <v>0</v>
      </c>
      <c r="P52" s="79">
        <v>0</v>
      </c>
      <c r="Q52" s="80" t="s">
        <v>135</v>
      </c>
      <c r="R52" s="138" t="s">
        <v>134</v>
      </c>
      <c r="S52" s="130">
        <v>8</v>
      </c>
      <c r="T52" s="130" t="s">
        <v>135</v>
      </c>
      <c r="U52" s="130" t="s">
        <v>212</v>
      </c>
      <c r="V52" s="130" t="s">
        <v>213</v>
      </c>
      <c r="W52" s="84" t="s">
        <v>135</v>
      </c>
      <c r="X52" s="130"/>
      <c r="Y52" s="130" t="s">
        <v>107</v>
      </c>
      <c r="Z52" s="130" t="s">
        <v>107</v>
      </c>
      <c r="AA52" s="130">
        <v>92</v>
      </c>
      <c r="AB52" s="130">
        <v>18</v>
      </c>
      <c r="AC52" s="85" t="s">
        <v>301</v>
      </c>
      <c r="AD52" s="86"/>
      <c r="AE52" s="87"/>
    </row>
    <row r="53" spans="1:31" s="88" customFormat="1" ht="168" customHeight="1" x14ac:dyDescent="0.25">
      <c r="A53" s="73">
        <v>42</v>
      </c>
      <c r="B53" s="74" t="s">
        <v>2</v>
      </c>
      <c r="C53" s="75" t="s">
        <v>39</v>
      </c>
      <c r="D53" s="75" t="s">
        <v>51</v>
      </c>
      <c r="E53" s="76">
        <v>2023</v>
      </c>
      <c r="F53" s="76">
        <v>2024</v>
      </c>
      <c r="G53" s="77">
        <v>21493.653999999999</v>
      </c>
      <c r="H53" s="77">
        <v>21243.653999999999</v>
      </c>
      <c r="I53" s="77">
        <v>8210.2139999999999</v>
      </c>
      <c r="J53" s="77">
        <v>250</v>
      </c>
      <c r="K53" s="77" t="s">
        <v>107</v>
      </c>
      <c r="L53" s="77">
        <v>7960.2139999999999</v>
      </c>
      <c r="M53" s="77">
        <f t="shared" si="2"/>
        <v>21243.653999999999</v>
      </c>
      <c r="N53" s="77">
        <v>21243.653999999999</v>
      </c>
      <c r="O53" s="79">
        <v>0</v>
      </c>
      <c r="P53" s="79">
        <v>0</v>
      </c>
      <c r="Q53" s="80" t="s">
        <v>107</v>
      </c>
      <c r="R53" s="138" t="s">
        <v>134</v>
      </c>
      <c r="S53" s="130">
        <v>8</v>
      </c>
      <c r="T53" s="130" t="s">
        <v>135</v>
      </c>
      <c r="U53" s="130" t="s">
        <v>198</v>
      </c>
      <c r="V53" s="130" t="s">
        <v>214</v>
      </c>
      <c r="W53" s="84" t="s">
        <v>135</v>
      </c>
      <c r="X53" s="130"/>
      <c r="Y53" s="130" t="s">
        <v>107</v>
      </c>
      <c r="Z53" s="130" t="s">
        <v>107</v>
      </c>
      <c r="AA53" s="130">
        <v>86</v>
      </c>
      <c r="AB53" s="130">
        <v>13</v>
      </c>
      <c r="AC53" s="85" t="s">
        <v>301</v>
      </c>
      <c r="AD53" s="86"/>
      <c r="AE53" s="87"/>
    </row>
    <row r="54" spans="1:31" s="88" customFormat="1" ht="168.75" customHeight="1" x14ac:dyDescent="0.25">
      <c r="A54" s="73">
        <v>43</v>
      </c>
      <c r="B54" s="74" t="s">
        <v>2</v>
      </c>
      <c r="C54" s="75" t="s">
        <v>39</v>
      </c>
      <c r="D54" s="75" t="s">
        <v>52</v>
      </c>
      <c r="E54" s="76">
        <v>2023</v>
      </c>
      <c r="F54" s="76">
        <v>2024</v>
      </c>
      <c r="G54" s="77">
        <v>79040.383000000002</v>
      </c>
      <c r="H54" s="77">
        <v>75206.332129999995</v>
      </c>
      <c r="I54" s="77">
        <v>13543.914000000001</v>
      </c>
      <c r="J54" s="77">
        <v>3834.05087</v>
      </c>
      <c r="K54" s="77" t="s">
        <v>107</v>
      </c>
      <c r="L54" s="77">
        <v>9709.8631300000015</v>
      </c>
      <c r="M54" s="77">
        <f t="shared" si="2"/>
        <v>75206.332129999995</v>
      </c>
      <c r="N54" s="77">
        <v>75206.332129999995</v>
      </c>
      <c r="O54" s="79">
        <v>0</v>
      </c>
      <c r="P54" s="79">
        <v>0</v>
      </c>
      <c r="Q54" s="80" t="s">
        <v>135</v>
      </c>
      <c r="R54" s="138" t="s">
        <v>134</v>
      </c>
      <c r="S54" s="82">
        <v>8</v>
      </c>
      <c r="T54" s="82" t="s">
        <v>135</v>
      </c>
      <c r="U54" s="82" t="s">
        <v>215</v>
      </c>
      <c r="V54" s="82" t="s">
        <v>216</v>
      </c>
      <c r="W54" s="84" t="s">
        <v>135</v>
      </c>
      <c r="X54" s="82"/>
      <c r="Y54" s="82" t="s">
        <v>107</v>
      </c>
      <c r="Z54" s="82" t="s">
        <v>107</v>
      </c>
      <c r="AA54" s="82">
        <v>268</v>
      </c>
      <c r="AB54" s="82">
        <v>27</v>
      </c>
      <c r="AC54" s="85" t="s">
        <v>301</v>
      </c>
      <c r="AD54" s="86"/>
      <c r="AE54" s="87"/>
    </row>
    <row r="55" spans="1:31" s="88" customFormat="1" ht="168.75" customHeight="1" x14ac:dyDescent="0.25">
      <c r="A55" s="73">
        <v>44</v>
      </c>
      <c r="B55" s="74" t="s">
        <v>2</v>
      </c>
      <c r="C55" s="75" t="s">
        <v>39</v>
      </c>
      <c r="D55" s="75" t="s">
        <v>53</v>
      </c>
      <c r="E55" s="76">
        <v>2023</v>
      </c>
      <c r="F55" s="76">
        <v>2024</v>
      </c>
      <c r="G55" s="77">
        <v>32696.326000000001</v>
      </c>
      <c r="H55" s="77">
        <v>30754.945500000002</v>
      </c>
      <c r="I55" s="77">
        <v>15197.853999999999</v>
      </c>
      <c r="J55" s="77">
        <v>1941.3805</v>
      </c>
      <c r="K55" s="77" t="s">
        <v>107</v>
      </c>
      <c r="L55" s="77">
        <v>13256.4735</v>
      </c>
      <c r="M55" s="77">
        <f t="shared" si="2"/>
        <v>30754.945500000002</v>
      </c>
      <c r="N55" s="77">
        <v>30754.945500000002</v>
      </c>
      <c r="O55" s="79">
        <v>0</v>
      </c>
      <c r="P55" s="79">
        <v>0</v>
      </c>
      <c r="Q55" s="80" t="s">
        <v>135</v>
      </c>
      <c r="R55" s="138" t="s">
        <v>134</v>
      </c>
      <c r="S55" s="130">
        <v>8</v>
      </c>
      <c r="T55" s="130" t="s">
        <v>135</v>
      </c>
      <c r="U55" s="130" t="s">
        <v>219</v>
      </c>
      <c r="V55" s="130" t="s">
        <v>220</v>
      </c>
      <c r="W55" s="84" t="s">
        <v>135</v>
      </c>
      <c r="X55" s="130"/>
      <c r="Y55" s="130" t="s">
        <v>107</v>
      </c>
      <c r="Z55" s="130" t="s">
        <v>107</v>
      </c>
      <c r="AA55" s="130">
        <v>60</v>
      </c>
      <c r="AB55" s="130">
        <v>8</v>
      </c>
      <c r="AC55" s="85" t="s">
        <v>301</v>
      </c>
      <c r="AD55" s="86"/>
      <c r="AE55" s="87"/>
    </row>
    <row r="56" spans="1:31" s="88" customFormat="1" ht="168.75" customHeight="1" x14ac:dyDescent="0.25">
      <c r="A56" s="73">
        <v>45</v>
      </c>
      <c r="B56" s="74" t="s">
        <v>2</v>
      </c>
      <c r="C56" s="75" t="s">
        <v>39</v>
      </c>
      <c r="D56" s="75" t="s">
        <v>54</v>
      </c>
      <c r="E56" s="76">
        <v>2023</v>
      </c>
      <c r="F56" s="76">
        <v>2024</v>
      </c>
      <c r="G56" s="77">
        <v>20802.748</v>
      </c>
      <c r="H56" s="77">
        <v>7039.0389099999993</v>
      </c>
      <c r="I56" s="77">
        <v>22676.248</v>
      </c>
      <c r="J56" s="77">
        <v>13763.70909</v>
      </c>
      <c r="K56" s="77" t="s">
        <v>107</v>
      </c>
      <c r="L56" s="77">
        <v>8912.5389099999993</v>
      </c>
      <c r="M56" s="77">
        <f t="shared" si="2"/>
        <v>7039.0389099999993</v>
      </c>
      <c r="N56" s="77">
        <v>7039.0389099999993</v>
      </c>
      <c r="O56" s="79">
        <v>0</v>
      </c>
      <c r="P56" s="79">
        <v>0</v>
      </c>
      <c r="Q56" s="80" t="s">
        <v>135</v>
      </c>
      <c r="R56" s="138" t="s">
        <v>134</v>
      </c>
      <c r="S56" s="130">
        <v>8</v>
      </c>
      <c r="T56" s="130" t="s">
        <v>135</v>
      </c>
      <c r="U56" s="130" t="s">
        <v>221</v>
      </c>
      <c r="V56" s="130" t="s">
        <v>222</v>
      </c>
      <c r="W56" s="84" t="s">
        <v>135</v>
      </c>
      <c r="X56" s="130"/>
      <c r="Y56" s="130" t="s">
        <v>107</v>
      </c>
      <c r="Z56" s="130" t="s">
        <v>107</v>
      </c>
      <c r="AA56" s="130">
        <v>249</v>
      </c>
      <c r="AB56" s="130">
        <v>32</v>
      </c>
      <c r="AC56" s="139" t="s">
        <v>306</v>
      </c>
      <c r="AD56" s="86"/>
      <c r="AE56" s="87"/>
    </row>
    <row r="57" spans="1:31" s="88" customFormat="1" ht="168.75" customHeight="1" x14ac:dyDescent="0.25">
      <c r="A57" s="73">
        <v>46</v>
      </c>
      <c r="B57" s="74" t="s">
        <v>2</v>
      </c>
      <c r="C57" s="75" t="s">
        <v>39</v>
      </c>
      <c r="D57" s="75" t="s">
        <v>55</v>
      </c>
      <c r="E57" s="76">
        <v>2023</v>
      </c>
      <c r="F57" s="76">
        <v>2024</v>
      </c>
      <c r="G57" s="77">
        <v>20043.335999999999</v>
      </c>
      <c r="H57" s="77">
        <v>3459.3449999999975</v>
      </c>
      <c r="I57" s="77">
        <v>22058.376</v>
      </c>
      <c r="J57" s="77">
        <v>16583.991000000002</v>
      </c>
      <c r="K57" s="77" t="s">
        <v>107</v>
      </c>
      <c r="L57" s="77">
        <v>5474.3849999999984</v>
      </c>
      <c r="M57" s="77">
        <f t="shared" si="2"/>
        <v>3459.3449999999975</v>
      </c>
      <c r="N57" s="77">
        <v>3459.3449999999975</v>
      </c>
      <c r="O57" s="79">
        <v>0</v>
      </c>
      <c r="P57" s="79">
        <v>0</v>
      </c>
      <c r="Q57" s="80" t="s">
        <v>135</v>
      </c>
      <c r="R57" s="138" t="s">
        <v>134</v>
      </c>
      <c r="S57" s="130">
        <v>8</v>
      </c>
      <c r="T57" s="130" t="s">
        <v>135</v>
      </c>
      <c r="U57" s="130" t="s">
        <v>223</v>
      </c>
      <c r="V57" s="130" t="s">
        <v>224</v>
      </c>
      <c r="W57" s="84" t="s">
        <v>135</v>
      </c>
      <c r="X57" s="130"/>
      <c r="Y57" s="130" t="s">
        <v>107</v>
      </c>
      <c r="Z57" s="130" t="s">
        <v>107</v>
      </c>
      <c r="AA57" s="130">
        <v>249</v>
      </c>
      <c r="AB57" s="130">
        <v>32</v>
      </c>
      <c r="AC57" s="85" t="s">
        <v>307</v>
      </c>
      <c r="AD57" s="86"/>
      <c r="AE57" s="87"/>
    </row>
    <row r="58" spans="1:31" s="88" customFormat="1" ht="168.75" customHeight="1" x14ac:dyDescent="0.25">
      <c r="A58" s="73">
        <v>47</v>
      </c>
      <c r="B58" s="74" t="s">
        <v>2</v>
      </c>
      <c r="C58" s="75" t="s">
        <v>39</v>
      </c>
      <c r="D58" s="75" t="s">
        <v>56</v>
      </c>
      <c r="E58" s="76">
        <v>2023</v>
      </c>
      <c r="F58" s="76">
        <v>2024</v>
      </c>
      <c r="G58" s="77">
        <v>11458.226000000001</v>
      </c>
      <c r="H58" s="77">
        <v>2506.8129700000009</v>
      </c>
      <c r="I58" s="77">
        <v>8954.1540000000005</v>
      </c>
      <c r="J58" s="77">
        <v>8951.4130299999997</v>
      </c>
      <c r="K58" s="77" t="s">
        <v>107</v>
      </c>
      <c r="L58" s="77">
        <v>2.7409700000007433</v>
      </c>
      <c r="M58" s="77">
        <f t="shared" si="2"/>
        <v>2506.8129700000009</v>
      </c>
      <c r="N58" s="77">
        <v>2506.8129700000009</v>
      </c>
      <c r="O58" s="79">
        <v>0</v>
      </c>
      <c r="P58" s="79">
        <v>0</v>
      </c>
      <c r="Q58" s="80" t="s">
        <v>135</v>
      </c>
      <c r="R58" s="138" t="s">
        <v>134</v>
      </c>
      <c r="S58" s="130">
        <v>8</v>
      </c>
      <c r="T58" s="130" t="s">
        <v>135</v>
      </c>
      <c r="U58" s="130" t="s">
        <v>225</v>
      </c>
      <c r="V58" s="130" t="s">
        <v>226</v>
      </c>
      <c r="W58" s="84" t="s">
        <v>135</v>
      </c>
      <c r="X58" s="130"/>
      <c r="Y58" s="130" t="s">
        <v>107</v>
      </c>
      <c r="Z58" s="130" t="s">
        <v>107</v>
      </c>
      <c r="AA58" s="130">
        <v>112</v>
      </c>
      <c r="AB58" s="130">
        <v>13</v>
      </c>
      <c r="AC58" s="85" t="s">
        <v>307</v>
      </c>
      <c r="AD58" s="86"/>
      <c r="AE58" s="87"/>
    </row>
    <row r="59" spans="1:31" s="88" customFormat="1" ht="168" customHeight="1" x14ac:dyDescent="0.25">
      <c r="A59" s="73">
        <v>48</v>
      </c>
      <c r="B59" s="74" t="s">
        <v>2</v>
      </c>
      <c r="C59" s="75" t="s">
        <v>39</v>
      </c>
      <c r="D59" s="75" t="s">
        <v>57</v>
      </c>
      <c r="E59" s="76">
        <v>2023</v>
      </c>
      <c r="F59" s="76">
        <v>2024</v>
      </c>
      <c r="G59" s="77">
        <v>19541.058000000001</v>
      </c>
      <c r="H59" s="77">
        <v>13580.96198</v>
      </c>
      <c r="I59" s="77">
        <v>8337.0239999999994</v>
      </c>
      <c r="J59" s="77">
        <v>5960.09602</v>
      </c>
      <c r="K59" s="77" t="s">
        <v>107</v>
      </c>
      <c r="L59" s="77">
        <v>2376.9279799999995</v>
      </c>
      <c r="M59" s="77">
        <f t="shared" si="2"/>
        <v>13580.96198</v>
      </c>
      <c r="N59" s="77">
        <v>13580.96198</v>
      </c>
      <c r="O59" s="79">
        <v>0</v>
      </c>
      <c r="P59" s="79">
        <v>0</v>
      </c>
      <c r="Q59" s="80" t="s">
        <v>135</v>
      </c>
      <c r="R59" s="138" t="s">
        <v>134</v>
      </c>
      <c r="S59" s="82">
        <v>8</v>
      </c>
      <c r="T59" s="82" t="s">
        <v>135</v>
      </c>
      <c r="U59" s="82" t="s">
        <v>217</v>
      </c>
      <c r="V59" s="82" t="s">
        <v>218</v>
      </c>
      <c r="W59" s="84" t="s">
        <v>135</v>
      </c>
      <c r="X59" s="82"/>
      <c r="Y59" s="82" t="s">
        <v>107</v>
      </c>
      <c r="Z59" s="82" t="s">
        <v>107</v>
      </c>
      <c r="AA59" s="82">
        <v>98</v>
      </c>
      <c r="AB59" s="82">
        <v>20</v>
      </c>
      <c r="AC59" s="85" t="s">
        <v>307</v>
      </c>
      <c r="AD59" s="86"/>
      <c r="AE59" s="87"/>
    </row>
    <row r="60" spans="1:31" s="88" customFormat="1" ht="168" customHeight="1" x14ac:dyDescent="0.25">
      <c r="A60" s="73">
        <v>49</v>
      </c>
      <c r="B60" s="74" t="s">
        <v>2</v>
      </c>
      <c r="C60" s="75" t="s">
        <v>58</v>
      </c>
      <c r="D60" s="75" t="s">
        <v>59</v>
      </c>
      <c r="E60" s="76">
        <v>2023</v>
      </c>
      <c r="F60" s="76">
        <v>2025</v>
      </c>
      <c r="G60" s="77">
        <v>80599.14</v>
      </c>
      <c r="H60" s="77">
        <v>79850.429000000004</v>
      </c>
      <c r="I60" s="77">
        <v>33021.627999999997</v>
      </c>
      <c r="J60" s="77">
        <v>151.63999999999999</v>
      </c>
      <c r="K60" s="77" t="s">
        <v>107</v>
      </c>
      <c r="L60" s="77">
        <v>32869.987999999998</v>
      </c>
      <c r="M60" s="77">
        <f t="shared" si="2"/>
        <v>79750.429000000004</v>
      </c>
      <c r="N60" s="77">
        <v>79750.429000000004</v>
      </c>
      <c r="O60" s="79">
        <v>0</v>
      </c>
      <c r="P60" s="79">
        <v>0</v>
      </c>
      <c r="Q60" s="80" t="s">
        <v>135</v>
      </c>
      <c r="R60" s="138" t="s">
        <v>134</v>
      </c>
      <c r="S60" s="128">
        <v>8</v>
      </c>
      <c r="T60" s="128" t="s">
        <v>135</v>
      </c>
      <c r="U60" s="130" t="s">
        <v>233</v>
      </c>
      <c r="V60" s="130" t="s">
        <v>234</v>
      </c>
      <c r="W60" s="84" t="s">
        <v>135</v>
      </c>
      <c r="X60" s="128"/>
      <c r="Y60" s="128" t="s">
        <v>107</v>
      </c>
      <c r="Z60" s="128" t="s">
        <v>107</v>
      </c>
      <c r="AA60" s="128">
        <v>415</v>
      </c>
      <c r="AB60" s="128">
        <v>25</v>
      </c>
      <c r="AC60" s="85" t="s">
        <v>308</v>
      </c>
      <c r="AD60" s="86"/>
      <c r="AE60" s="87"/>
    </row>
    <row r="61" spans="1:31" s="88" customFormat="1" ht="168.75" customHeight="1" x14ac:dyDescent="0.25">
      <c r="A61" s="73">
        <v>50</v>
      </c>
      <c r="B61" s="74" t="s">
        <v>2</v>
      </c>
      <c r="C61" s="75" t="s">
        <v>58</v>
      </c>
      <c r="D61" s="75" t="s">
        <v>60</v>
      </c>
      <c r="E61" s="76">
        <v>2023</v>
      </c>
      <c r="F61" s="76">
        <v>2025</v>
      </c>
      <c r="G61" s="77">
        <v>38526.910000000003</v>
      </c>
      <c r="H61" s="77">
        <v>37776.006000000001</v>
      </c>
      <c r="I61" s="77">
        <v>38226.906999999999</v>
      </c>
      <c r="J61" s="77">
        <v>765.85199999999998</v>
      </c>
      <c r="K61" s="77" t="s">
        <v>107</v>
      </c>
      <c r="L61" s="77">
        <v>37461.055</v>
      </c>
      <c r="M61" s="77">
        <f t="shared" si="2"/>
        <v>37676.006000000001</v>
      </c>
      <c r="N61" s="77">
        <v>37676.006000000001</v>
      </c>
      <c r="O61" s="79">
        <v>0</v>
      </c>
      <c r="P61" s="79">
        <v>0</v>
      </c>
      <c r="Q61" s="80" t="s">
        <v>135</v>
      </c>
      <c r="R61" s="138" t="s">
        <v>134</v>
      </c>
      <c r="S61" s="128">
        <v>8</v>
      </c>
      <c r="T61" s="128" t="s">
        <v>135</v>
      </c>
      <c r="U61" s="130" t="s">
        <v>235</v>
      </c>
      <c r="V61" s="130" t="s">
        <v>236</v>
      </c>
      <c r="W61" s="84" t="s">
        <v>135</v>
      </c>
      <c r="X61" s="128"/>
      <c r="Y61" s="128" t="s">
        <v>107</v>
      </c>
      <c r="Z61" s="128" t="s">
        <v>107</v>
      </c>
      <c r="AA61" s="128">
        <v>232</v>
      </c>
      <c r="AB61" s="128">
        <v>16</v>
      </c>
      <c r="AC61" s="85" t="s">
        <v>309</v>
      </c>
      <c r="AD61" s="86"/>
      <c r="AE61" s="87"/>
    </row>
    <row r="62" spans="1:31" s="88" customFormat="1" ht="168.75" customHeight="1" x14ac:dyDescent="0.25">
      <c r="A62" s="73">
        <v>51</v>
      </c>
      <c r="B62" s="74" t="s">
        <v>2</v>
      </c>
      <c r="C62" s="75" t="s">
        <v>58</v>
      </c>
      <c r="D62" s="75" t="s">
        <v>61</v>
      </c>
      <c r="E62" s="76">
        <v>2023</v>
      </c>
      <c r="F62" s="76">
        <v>2025</v>
      </c>
      <c r="G62" s="77">
        <v>9143.16</v>
      </c>
      <c r="H62" s="77">
        <v>8569.3019999999997</v>
      </c>
      <c r="I62" s="77">
        <v>8883.1620000000003</v>
      </c>
      <c r="J62" s="77">
        <v>319.73500000000001</v>
      </c>
      <c r="K62" s="77" t="s">
        <v>107</v>
      </c>
      <c r="L62" s="77">
        <v>8563.4269999999997</v>
      </c>
      <c r="M62" s="77">
        <f t="shared" si="2"/>
        <v>8469.3019999999997</v>
      </c>
      <c r="N62" s="77">
        <v>8469.3019999999997</v>
      </c>
      <c r="O62" s="79">
        <v>0</v>
      </c>
      <c r="P62" s="79">
        <v>0</v>
      </c>
      <c r="Q62" s="80" t="s">
        <v>135</v>
      </c>
      <c r="R62" s="138" t="s">
        <v>134</v>
      </c>
      <c r="S62" s="128">
        <v>8</v>
      </c>
      <c r="T62" s="128" t="s">
        <v>135</v>
      </c>
      <c r="U62" s="130" t="s">
        <v>237</v>
      </c>
      <c r="V62" s="140" t="s">
        <v>250</v>
      </c>
      <c r="W62" s="84" t="s">
        <v>135</v>
      </c>
      <c r="X62" s="128"/>
      <c r="Y62" s="128" t="s">
        <v>107</v>
      </c>
      <c r="Z62" s="128" t="s">
        <v>107</v>
      </c>
      <c r="AA62" s="128">
        <v>214</v>
      </c>
      <c r="AB62" s="128">
        <v>14</v>
      </c>
      <c r="AC62" s="139" t="s">
        <v>309</v>
      </c>
      <c r="AD62" s="86"/>
      <c r="AE62" s="87"/>
    </row>
    <row r="63" spans="1:31" s="88" customFormat="1" ht="168" customHeight="1" x14ac:dyDescent="0.25">
      <c r="A63" s="73">
        <v>52</v>
      </c>
      <c r="B63" s="74" t="s">
        <v>2</v>
      </c>
      <c r="C63" s="75" t="s">
        <v>58</v>
      </c>
      <c r="D63" s="75" t="s">
        <v>62</v>
      </c>
      <c r="E63" s="76">
        <v>2023</v>
      </c>
      <c r="F63" s="76">
        <v>2025</v>
      </c>
      <c r="G63" s="77">
        <v>27151.02</v>
      </c>
      <c r="H63" s="77">
        <v>26610.09</v>
      </c>
      <c r="I63" s="77">
        <v>26651.016</v>
      </c>
      <c r="J63" s="77">
        <v>41.856000000000002</v>
      </c>
      <c r="K63" s="77" t="s">
        <v>107</v>
      </c>
      <c r="L63" s="77">
        <v>26609.16</v>
      </c>
      <c r="M63" s="77">
        <f t="shared" si="2"/>
        <v>26510.09</v>
      </c>
      <c r="N63" s="77">
        <v>26510.09</v>
      </c>
      <c r="O63" s="79">
        <v>0</v>
      </c>
      <c r="P63" s="79">
        <v>0</v>
      </c>
      <c r="Q63" s="80" t="s">
        <v>135</v>
      </c>
      <c r="R63" s="138" t="s">
        <v>134</v>
      </c>
      <c r="S63" s="128">
        <v>8</v>
      </c>
      <c r="T63" s="128" t="s">
        <v>135</v>
      </c>
      <c r="U63" s="130" t="s">
        <v>238</v>
      </c>
      <c r="V63" s="130" t="s">
        <v>239</v>
      </c>
      <c r="W63" s="84" t="s">
        <v>135</v>
      </c>
      <c r="X63" s="128"/>
      <c r="Y63" s="128" t="s">
        <v>107</v>
      </c>
      <c r="Z63" s="128" t="s">
        <v>107</v>
      </c>
      <c r="AA63" s="128">
        <v>238</v>
      </c>
      <c r="AB63" s="128">
        <v>22</v>
      </c>
      <c r="AC63" s="85" t="s">
        <v>309</v>
      </c>
      <c r="AD63" s="86"/>
      <c r="AE63" s="87"/>
    </row>
    <row r="64" spans="1:31" s="88" customFormat="1" ht="147.75" customHeight="1" x14ac:dyDescent="0.25">
      <c r="A64" s="73">
        <v>53</v>
      </c>
      <c r="B64" s="74" t="s">
        <v>2</v>
      </c>
      <c r="C64" s="75" t="s">
        <v>58</v>
      </c>
      <c r="D64" s="75" t="s">
        <v>63</v>
      </c>
      <c r="E64" s="76">
        <v>2023</v>
      </c>
      <c r="F64" s="76">
        <v>2025</v>
      </c>
      <c r="G64" s="77">
        <v>32167.02</v>
      </c>
      <c r="H64" s="77">
        <v>31491.040000000001</v>
      </c>
      <c r="I64" s="77">
        <v>31667.277999999998</v>
      </c>
      <c r="J64" s="77">
        <v>179.697</v>
      </c>
      <c r="K64" s="77" t="s">
        <v>107</v>
      </c>
      <c r="L64" s="77">
        <v>31487.580999999998</v>
      </c>
      <c r="M64" s="77">
        <f t="shared" si="2"/>
        <v>31391.040000000001</v>
      </c>
      <c r="N64" s="77">
        <v>31391.040000000001</v>
      </c>
      <c r="O64" s="79">
        <v>0</v>
      </c>
      <c r="P64" s="79">
        <v>0</v>
      </c>
      <c r="Q64" s="80" t="s">
        <v>135</v>
      </c>
      <c r="R64" s="138" t="s">
        <v>134</v>
      </c>
      <c r="S64" s="128">
        <v>8</v>
      </c>
      <c r="T64" s="128" t="s">
        <v>135</v>
      </c>
      <c r="U64" s="130" t="s">
        <v>240</v>
      </c>
      <c r="V64" s="109" t="s">
        <v>241</v>
      </c>
      <c r="W64" s="84" t="s">
        <v>135</v>
      </c>
      <c r="X64" s="128"/>
      <c r="Y64" s="128" t="s">
        <v>107</v>
      </c>
      <c r="Z64" s="128" t="s">
        <v>107</v>
      </c>
      <c r="AA64" s="128">
        <v>228</v>
      </c>
      <c r="AB64" s="128">
        <v>30</v>
      </c>
      <c r="AC64" s="85" t="s">
        <v>309</v>
      </c>
      <c r="AD64" s="86"/>
      <c r="AE64" s="87"/>
    </row>
    <row r="65" spans="1:31" s="88" customFormat="1" ht="168.75" customHeight="1" x14ac:dyDescent="0.25">
      <c r="A65" s="73">
        <v>54</v>
      </c>
      <c r="B65" s="74" t="s">
        <v>2</v>
      </c>
      <c r="C65" s="75" t="s">
        <v>58</v>
      </c>
      <c r="D65" s="75" t="s">
        <v>64</v>
      </c>
      <c r="E65" s="76">
        <v>2023</v>
      </c>
      <c r="F65" s="76">
        <v>2025</v>
      </c>
      <c r="G65" s="77">
        <v>6960.96</v>
      </c>
      <c r="H65" s="77">
        <v>5603.4160000000002</v>
      </c>
      <c r="I65" s="77">
        <v>6560.96</v>
      </c>
      <c r="J65" s="77">
        <v>1058.915</v>
      </c>
      <c r="K65" s="77" t="s">
        <v>107</v>
      </c>
      <c r="L65" s="77">
        <v>5502.0450000000001</v>
      </c>
      <c r="M65" s="77">
        <f t="shared" si="2"/>
        <v>5503.4160000000002</v>
      </c>
      <c r="N65" s="77">
        <v>5503.4160000000002</v>
      </c>
      <c r="O65" s="79">
        <v>0</v>
      </c>
      <c r="P65" s="79">
        <v>0</v>
      </c>
      <c r="Q65" s="80" t="s">
        <v>135</v>
      </c>
      <c r="R65" s="138" t="s">
        <v>134</v>
      </c>
      <c r="S65" s="128">
        <v>8</v>
      </c>
      <c r="T65" s="128" t="s">
        <v>135</v>
      </c>
      <c r="U65" s="130" t="s">
        <v>242</v>
      </c>
      <c r="V65" s="130" t="s">
        <v>243</v>
      </c>
      <c r="W65" s="84" t="s">
        <v>135</v>
      </c>
      <c r="X65" s="128"/>
      <c r="Y65" s="128" t="s">
        <v>107</v>
      </c>
      <c r="Z65" s="128" t="s">
        <v>107</v>
      </c>
      <c r="AA65" s="128">
        <v>249</v>
      </c>
      <c r="AB65" s="128">
        <v>24</v>
      </c>
      <c r="AC65" s="139" t="s">
        <v>309</v>
      </c>
      <c r="AD65" s="86"/>
      <c r="AE65" s="87"/>
    </row>
    <row r="66" spans="1:31" s="88" customFormat="1" ht="147.75" customHeight="1" x14ac:dyDescent="0.25">
      <c r="A66" s="73">
        <v>55</v>
      </c>
      <c r="B66" s="74" t="s">
        <v>2</v>
      </c>
      <c r="C66" s="75" t="s">
        <v>58</v>
      </c>
      <c r="D66" s="75" t="s">
        <v>65</v>
      </c>
      <c r="E66" s="76">
        <v>2023</v>
      </c>
      <c r="F66" s="76">
        <v>2025</v>
      </c>
      <c r="G66" s="77">
        <v>42041.25</v>
      </c>
      <c r="H66" s="77">
        <v>37155.99</v>
      </c>
      <c r="I66" s="77">
        <v>20000</v>
      </c>
      <c r="J66" s="77">
        <v>4976.7569999999996</v>
      </c>
      <c r="K66" s="77" t="s">
        <v>107</v>
      </c>
      <c r="L66" s="77">
        <v>15023.243</v>
      </c>
      <c r="M66" s="77">
        <f t="shared" si="2"/>
        <v>37055.99</v>
      </c>
      <c r="N66" s="77">
        <v>37055.99</v>
      </c>
      <c r="O66" s="79">
        <v>0</v>
      </c>
      <c r="P66" s="79">
        <v>0</v>
      </c>
      <c r="Q66" s="80" t="s">
        <v>135</v>
      </c>
      <c r="R66" s="138" t="s">
        <v>134</v>
      </c>
      <c r="S66" s="128">
        <v>8</v>
      </c>
      <c r="T66" s="128" t="s">
        <v>135</v>
      </c>
      <c r="U66" s="130" t="s">
        <v>244</v>
      </c>
      <c r="V66" s="130" t="s">
        <v>245</v>
      </c>
      <c r="W66" s="84" t="s">
        <v>135</v>
      </c>
      <c r="X66" s="128"/>
      <c r="Y66" s="128" t="s">
        <v>107</v>
      </c>
      <c r="Z66" s="128" t="s">
        <v>107</v>
      </c>
      <c r="AA66" s="128">
        <v>181</v>
      </c>
      <c r="AB66" s="128">
        <v>16</v>
      </c>
      <c r="AC66" s="139" t="s">
        <v>308</v>
      </c>
      <c r="AD66" s="86"/>
      <c r="AE66" s="87"/>
    </row>
    <row r="67" spans="1:31" s="88" customFormat="1" ht="147.75" customHeight="1" x14ac:dyDescent="0.25">
      <c r="A67" s="73">
        <v>56</v>
      </c>
      <c r="B67" s="74" t="s">
        <v>2</v>
      </c>
      <c r="C67" s="75" t="s">
        <v>58</v>
      </c>
      <c r="D67" s="75" t="s">
        <v>66</v>
      </c>
      <c r="E67" s="76">
        <v>2023</v>
      </c>
      <c r="F67" s="76">
        <v>2025</v>
      </c>
      <c r="G67" s="77">
        <v>59170.32</v>
      </c>
      <c r="H67" s="77">
        <v>48291.394999999997</v>
      </c>
      <c r="I67" s="77">
        <v>20000</v>
      </c>
      <c r="J67" s="77">
        <v>11088.558000000001</v>
      </c>
      <c r="K67" s="77" t="s">
        <v>107</v>
      </c>
      <c r="L67" s="77">
        <v>8911.4419999999991</v>
      </c>
      <c r="M67" s="77">
        <f t="shared" si="2"/>
        <v>48191.394999999997</v>
      </c>
      <c r="N67" s="77">
        <v>48191.394999999997</v>
      </c>
      <c r="O67" s="79">
        <v>0</v>
      </c>
      <c r="P67" s="79">
        <v>0</v>
      </c>
      <c r="Q67" s="80" t="s">
        <v>135</v>
      </c>
      <c r="R67" s="138" t="s">
        <v>134</v>
      </c>
      <c r="S67" s="128">
        <v>8</v>
      </c>
      <c r="T67" s="128" t="s">
        <v>135</v>
      </c>
      <c r="U67" s="130" t="s">
        <v>246</v>
      </c>
      <c r="V67" s="109" t="s">
        <v>247</v>
      </c>
      <c r="W67" s="84" t="s">
        <v>135</v>
      </c>
      <c r="X67" s="128"/>
      <c r="Y67" s="128" t="s">
        <v>107</v>
      </c>
      <c r="Z67" s="128" t="s">
        <v>107</v>
      </c>
      <c r="AA67" s="128">
        <v>353</v>
      </c>
      <c r="AB67" s="128">
        <v>30</v>
      </c>
      <c r="AC67" s="85" t="s">
        <v>308</v>
      </c>
      <c r="AD67" s="86"/>
      <c r="AE67" s="87"/>
    </row>
    <row r="68" spans="1:31" s="88" customFormat="1" ht="168.75" customHeight="1" x14ac:dyDescent="0.25">
      <c r="A68" s="73">
        <v>57</v>
      </c>
      <c r="B68" s="74" t="s">
        <v>2</v>
      </c>
      <c r="C68" s="75" t="s">
        <v>58</v>
      </c>
      <c r="D68" s="75" t="s">
        <v>67</v>
      </c>
      <c r="E68" s="76">
        <v>2023</v>
      </c>
      <c r="F68" s="76">
        <v>2025</v>
      </c>
      <c r="G68" s="77">
        <v>21296.7</v>
      </c>
      <c r="H68" s="77">
        <v>21190.944</v>
      </c>
      <c r="I68" s="77">
        <v>21046.7</v>
      </c>
      <c r="J68" s="77">
        <v>107.852</v>
      </c>
      <c r="K68" s="77" t="s">
        <v>107</v>
      </c>
      <c r="L68" s="77">
        <v>20938.848000000002</v>
      </c>
      <c r="M68" s="77">
        <f t="shared" si="2"/>
        <v>21090.944</v>
      </c>
      <c r="N68" s="77">
        <v>21090.944</v>
      </c>
      <c r="O68" s="79">
        <v>0</v>
      </c>
      <c r="P68" s="79">
        <v>0</v>
      </c>
      <c r="Q68" s="80" t="s">
        <v>135</v>
      </c>
      <c r="R68" s="138" t="s">
        <v>134</v>
      </c>
      <c r="S68" s="128">
        <v>8</v>
      </c>
      <c r="T68" s="127" t="s">
        <v>135</v>
      </c>
      <c r="U68" s="82" t="s">
        <v>248</v>
      </c>
      <c r="V68" s="82" t="s">
        <v>249</v>
      </c>
      <c r="W68" s="84" t="s">
        <v>135</v>
      </c>
      <c r="X68" s="127"/>
      <c r="Y68" s="127" t="s">
        <v>107</v>
      </c>
      <c r="Z68" s="127" t="s">
        <v>107</v>
      </c>
      <c r="AA68" s="127">
        <v>215</v>
      </c>
      <c r="AB68" s="127">
        <v>23</v>
      </c>
      <c r="AC68" s="85" t="s">
        <v>308</v>
      </c>
      <c r="AD68" s="86"/>
      <c r="AE68" s="87"/>
    </row>
    <row r="69" spans="1:31" s="88" customFormat="1" ht="94.5" x14ac:dyDescent="0.25">
      <c r="A69" s="73">
        <v>58</v>
      </c>
      <c r="B69" s="74" t="s">
        <v>2</v>
      </c>
      <c r="C69" s="75" t="s">
        <v>8</v>
      </c>
      <c r="D69" s="75" t="s">
        <v>68</v>
      </c>
      <c r="E69" s="76">
        <v>2023</v>
      </c>
      <c r="F69" s="76">
        <v>2025</v>
      </c>
      <c r="G69" s="108">
        <v>134868.76</v>
      </c>
      <c r="H69" s="76">
        <f>G69-J69</f>
        <v>115815.12063</v>
      </c>
      <c r="I69" s="77">
        <v>25000</v>
      </c>
      <c r="J69" s="77">
        <v>19053.639370000001</v>
      </c>
      <c r="K69" s="77" t="s">
        <v>107</v>
      </c>
      <c r="L69" s="77">
        <v>5946.3606299999992</v>
      </c>
      <c r="M69" s="77">
        <f t="shared" ref="M69:M97" si="3">N69+O69+P69</f>
        <v>80000</v>
      </c>
      <c r="N69" s="77">
        <v>80000</v>
      </c>
      <c r="O69" s="79">
        <v>0</v>
      </c>
      <c r="P69" s="79">
        <v>0</v>
      </c>
      <c r="Q69" s="80" t="s">
        <v>135</v>
      </c>
      <c r="R69" s="138" t="s">
        <v>142</v>
      </c>
      <c r="S69" s="128">
        <v>8</v>
      </c>
      <c r="T69" s="115" t="s">
        <v>157</v>
      </c>
      <c r="U69" s="115" t="s">
        <v>281</v>
      </c>
      <c r="V69" s="115" t="s">
        <v>282</v>
      </c>
      <c r="W69" s="84" t="s">
        <v>135</v>
      </c>
      <c r="X69" s="127"/>
      <c r="Y69" s="127" t="s">
        <v>107</v>
      </c>
      <c r="Z69" s="127" t="s">
        <v>107</v>
      </c>
      <c r="AA69" s="115">
        <v>80</v>
      </c>
      <c r="AB69" s="115">
        <v>0</v>
      </c>
      <c r="AC69" s="85" t="s">
        <v>310</v>
      </c>
      <c r="AD69" s="86"/>
      <c r="AE69" s="87"/>
    </row>
    <row r="70" spans="1:31" s="88" customFormat="1" ht="105" customHeight="1" x14ac:dyDescent="0.25">
      <c r="A70" s="73">
        <v>59</v>
      </c>
      <c r="B70" s="74" t="s">
        <v>2</v>
      </c>
      <c r="C70" s="75" t="s">
        <v>8</v>
      </c>
      <c r="D70" s="75" t="s">
        <v>69</v>
      </c>
      <c r="E70" s="76">
        <v>2023</v>
      </c>
      <c r="F70" s="76">
        <v>2025</v>
      </c>
      <c r="G70" s="108">
        <v>546321.80299999996</v>
      </c>
      <c r="H70" s="77">
        <f>G70-J70</f>
        <v>536136.66678999993</v>
      </c>
      <c r="I70" s="77">
        <v>50000</v>
      </c>
      <c r="J70" s="77">
        <v>10185.136210000001</v>
      </c>
      <c r="K70" s="77" t="s">
        <v>107</v>
      </c>
      <c r="L70" s="77">
        <v>39814.863790000003</v>
      </c>
      <c r="M70" s="77">
        <f t="shared" si="3"/>
        <v>150000</v>
      </c>
      <c r="N70" s="77">
        <v>150000</v>
      </c>
      <c r="O70" s="79">
        <v>0</v>
      </c>
      <c r="P70" s="79">
        <v>0</v>
      </c>
      <c r="Q70" s="80" t="s">
        <v>135</v>
      </c>
      <c r="R70" s="138" t="s">
        <v>142</v>
      </c>
      <c r="S70" s="129">
        <v>8</v>
      </c>
      <c r="T70" s="115" t="s">
        <v>157</v>
      </c>
      <c r="U70" s="115" t="s">
        <v>283</v>
      </c>
      <c r="V70" s="115" t="s">
        <v>284</v>
      </c>
      <c r="W70" s="84" t="s">
        <v>135</v>
      </c>
      <c r="X70" s="127"/>
      <c r="Y70" s="127" t="s">
        <v>107</v>
      </c>
      <c r="Z70" s="127" t="s">
        <v>107</v>
      </c>
      <c r="AA70" s="115">
        <v>445</v>
      </c>
      <c r="AB70" s="115">
        <v>45</v>
      </c>
      <c r="AC70" s="85" t="s">
        <v>311</v>
      </c>
      <c r="AD70" s="86"/>
      <c r="AE70" s="87"/>
    </row>
    <row r="71" spans="1:31" s="88" customFormat="1" ht="110.25" x14ac:dyDescent="0.25">
      <c r="A71" s="73">
        <v>60</v>
      </c>
      <c r="B71" s="74" t="s">
        <v>2</v>
      </c>
      <c r="C71" s="75" t="s">
        <v>8</v>
      </c>
      <c r="D71" s="75" t="s">
        <v>70</v>
      </c>
      <c r="E71" s="76">
        <v>2023</v>
      </c>
      <c r="F71" s="76">
        <v>2025</v>
      </c>
      <c r="G71" s="108">
        <v>35259.839999999997</v>
      </c>
      <c r="H71" s="77">
        <f>G71-J71</f>
        <v>26799.839999999997</v>
      </c>
      <c r="I71" s="77">
        <v>11000</v>
      </c>
      <c r="J71" s="77">
        <v>8460</v>
      </c>
      <c r="K71" s="77" t="s">
        <v>107</v>
      </c>
      <c r="L71" s="77">
        <v>2540</v>
      </c>
      <c r="M71" s="77">
        <f t="shared" si="3"/>
        <v>26699.84</v>
      </c>
      <c r="N71" s="77">
        <v>26699.84</v>
      </c>
      <c r="O71" s="79">
        <v>0</v>
      </c>
      <c r="P71" s="79">
        <v>0</v>
      </c>
      <c r="Q71" s="80" t="s">
        <v>135</v>
      </c>
      <c r="R71" s="138" t="s">
        <v>142</v>
      </c>
      <c r="S71" s="129">
        <v>8</v>
      </c>
      <c r="T71" s="115" t="s">
        <v>157</v>
      </c>
      <c r="U71" s="115" t="s">
        <v>285</v>
      </c>
      <c r="V71" s="115" t="s">
        <v>286</v>
      </c>
      <c r="W71" s="84" t="s">
        <v>135</v>
      </c>
      <c r="X71" s="127"/>
      <c r="Y71" s="127" t="s">
        <v>107</v>
      </c>
      <c r="Z71" s="127" t="s">
        <v>107</v>
      </c>
      <c r="AA71" s="115">
        <v>327</v>
      </c>
      <c r="AB71" s="115">
        <v>0</v>
      </c>
      <c r="AC71" s="85" t="s">
        <v>312</v>
      </c>
      <c r="AD71" s="86"/>
      <c r="AE71" s="87"/>
    </row>
    <row r="72" spans="1:31" s="88" customFormat="1" ht="102.75" x14ac:dyDescent="0.25">
      <c r="A72" s="73">
        <v>61</v>
      </c>
      <c r="B72" s="74" t="s">
        <v>2</v>
      </c>
      <c r="C72" s="75" t="s">
        <v>8</v>
      </c>
      <c r="D72" s="75" t="s">
        <v>71</v>
      </c>
      <c r="E72" s="76">
        <v>2023</v>
      </c>
      <c r="F72" s="76">
        <v>2025</v>
      </c>
      <c r="G72" s="106">
        <v>192920.821</v>
      </c>
      <c r="H72" s="77">
        <f>G72-J72</f>
        <v>160661.97430999999</v>
      </c>
      <c r="I72" s="77">
        <v>45000</v>
      </c>
      <c r="J72" s="77">
        <v>32258.846689999998</v>
      </c>
      <c r="K72" s="77" t="s">
        <v>107</v>
      </c>
      <c r="L72" s="77">
        <v>12741.153310000002</v>
      </c>
      <c r="M72" s="77">
        <f t="shared" si="3"/>
        <v>120000</v>
      </c>
      <c r="N72" s="77">
        <v>120000</v>
      </c>
      <c r="O72" s="79">
        <v>0</v>
      </c>
      <c r="P72" s="79">
        <v>0</v>
      </c>
      <c r="Q72" s="80" t="s">
        <v>135</v>
      </c>
      <c r="R72" s="138" t="s">
        <v>142</v>
      </c>
      <c r="S72" s="129">
        <v>8</v>
      </c>
      <c r="T72" s="115" t="s">
        <v>157</v>
      </c>
      <c r="U72" s="115" t="s">
        <v>287</v>
      </c>
      <c r="V72" s="115" t="s">
        <v>288</v>
      </c>
      <c r="W72" s="84" t="s">
        <v>135</v>
      </c>
      <c r="X72" s="127"/>
      <c r="Y72" s="127" t="s">
        <v>107</v>
      </c>
      <c r="Z72" s="127" t="s">
        <v>107</v>
      </c>
      <c r="AA72" s="115">
        <v>300</v>
      </c>
      <c r="AB72" s="115">
        <v>0</v>
      </c>
      <c r="AC72" s="85" t="s">
        <v>313</v>
      </c>
      <c r="AD72" s="86"/>
      <c r="AE72" s="87"/>
    </row>
    <row r="73" spans="1:31" s="44" customFormat="1" ht="252" customHeight="1" x14ac:dyDescent="0.25">
      <c r="A73" s="34">
        <v>62</v>
      </c>
      <c r="B73" s="35" t="s">
        <v>2</v>
      </c>
      <c r="C73" s="36" t="s">
        <v>8</v>
      </c>
      <c r="D73" s="36" t="s">
        <v>72</v>
      </c>
      <c r="E73" s="33">
        <v>2023</v>
      </c>
      <c r="F73" s="71">
        <v>2025</v>
      </c>
      <c r="G73" s="37">
        <v>96858.05</v>
      </c>
      <c r="H73" s="37">
        <v>89381.29</v>
      </c>
      <c r="I73" s="37">
        <v>2000</v>
      </c>
      <c r="J73" s="38">
        <v>0</v>
      </c>
      <c r="K73" s="37" t="s">
        <v>107</v>
      </c>
      <c r="L73" s="37">
        <v>2000</v>
      </c>
      <c r="M73" s="70">
        <f t="shared" si="3"/>
        <v>49381.29</v>
      </c>
      <c r="N73" s="70">
        <v>49381.29</v>
      </c>
      <c r="O73" s="38">
        <v>0</v>
      </c>
      <c r="P73" s="38">
        <v>0</v>
      </c>
      <c r="Q73" s="39" t="s">
        <v>135</v>
      </c>
      <c r="R73" s="62" t="s">
        <v>142</v>
      </c>
      <c r="S73" s="56">
        <v>8</v>
      </c>
      <c r="T73" s="52" t="s">
        <v>157</v>
      </c>
      <c r="U73" s="52" t="s">
        <v>289</v>
      </c>
      <c r="V73" s="52" t="s">
        <v>290</v>
      </c>
      <c r="W73" s="41" t="s">
        <v>135</v>
      </c>
      <c r="X73" s="54"/>
      <c r="Y73" s="54" t="s">
        <v>107</v>
      </c>
      <c r="Z73" s="54" t="s">
        <v>107</v>
      </c>
      <c r="AA73" s="52">
        <v>320</v>
      </c>
      <c r="AB73" s="52">
        <v>0</v>
      </c>
      <c r="AC73" s="42" t="s">
        <v>296</v>
      </c>
      <c r="AD73" s="43"/>
      <c r="AE73" s="21"/>
    </row>
    <row r="74" spans="1:31" s="88" customFormat="1" ht="78.75" x14ac:dyDescent="0.25">
      <c r="A74" s="73">
        <v>63</v>
      </c>
      <c r="B74" s="74" t="s">
        <v>2</v>
      </c>
      <c r="C74" s="75" t="s">
        <v>8</v>
      </c>
      <c r="D74" s="75" t="s">
        <v>73</v>
      </c>
      <c r="E74" s="76">
        <v>2023</v>
      </c>
      <c r="F74" s="76">
        <v>2025</v>
      </c>
      <c r="G74" s="77">
        <v>78661.981</v>
      </c>
      <c r="H74" s="77">
        <v>77195.373390000008</v>
      </c>
      <c r="I74" s="77">
        <v>3000</v>
      </c>
      <c r="J74" s="77">
        <v>343.78361000000001</v>
      </c>
      <c r="K74" s="77" t="s">
        <v>107</v>
      </c>
      <c r="L74" s="77">
        <v>2656.21639</v>
      </c>
      <c r="M74" s="77">
        <f t="shared" si="3"/>
        <v>77095.373000000007</v>
      </c>
      <c r="N74" s="77">
        <v>77095.373000000007</v>
      </c>
      <c r="O74" s="79">
        <v>0</v>
      </c>
      <c r="P74" s="79">
        <v>0</v>
      </c>
      <c r="Q74" s="80" t="s">
        <v>135</v>
      </c>
      <c r="R74" s="138" t="s">
        <v>142</v>
      </c>
      <c r="S74" s="133">
        <v>8</v>
      </c>
      <c r="T74" s="115" t="s">
        <v>157</v>
      </c>
      <c r="U74" s="115" t="s">
        <v>291</v>
      </c>
      <c r="V74" s="115" t="s">
        <v>292</v>
      </c>
      <c r="W74" s="84" t="s">
        <v>135</v>
      </c>
      <c r="X74" s="127"/>
      <c r="Y74" s="127" t="s">
        <v>107</v>
      </c>
      <c r="Z74" s="127" t="s">
        <v>107</v>
      </c>
      <c r="AA74" s="115">
        <v>240</v>
      </c>
      <c r="AB74" s="115">
        <v>0</v>
      </c>
      <c r="AC74" s="85" t="s">
        <v>314</v>
      </c>
      <c r="AD74" s="86"/>
      <c r="AE74" s="87"/>
    </row>
    <row r="75" spans="1:31" s="88" customFormat="1" ht="189" customHeight="1" x14ac:dyDescent="0.25">
      <c r="A75" s="73">
        <v>64</v>
      </c>
      <c r="B75" s="74" t="s">
        <v>2</v>
      </c>
      <c r="C75" s="75" t="s">
        <v>8</v>
      </c>
      <c r="D75" s="75" t="s">
        <v>74</v>
      </c>
      <c r="E75" s="76">
        <v>2023</v>
      </c>
      <c r="F75" s="76">
        <v>2025</v>
      </c>
      <c r="G75" s="77">
        <v>172893.01</v>
      </c>
      <c r="H75" s="77">
        <v>156394.61069999999</v>
      </c>
      <c r="I75" s="77">
        <v>45000</v>
      </c>
      <c r="J75" s="77">
        <v>14399.6553</v>
      </c>
      <c r="K75" s="77" t="s">
        <v>107</v>
      </c>
      <c r="L75" s="77">
        <v>30600.344700000001</v>
      </c>
      <c r="M75" s="77">
        <f t="shared" si="3"/>
        <v>119000</v>
      </c>
      <c r="N75" s="77">
        <v>119000</v>
      </c>
      <c r="O75" s="79">
        <v>0</v>
      </c>
      <c r="P75" s="79">
        <v>0</v>
      </c>
      <c r="Q75" s="80" t="s">
        <v>135</v>
      </c>
      <c r="R75" s="138" t="s">
        <v>142</v>
      </c>
      <c r="S75" s="130">
        <v>8</v>
      </c>
      <c r="T75" s="130" t="s">
        <v>135</v>
      </c>
      <c r="U75" s="130" t="s">
        <v>293</v>
      </c>
      <c r="V75" s="130" t="s">
        <v>294</v>
      </c>
      <c r="W75" s="84" t="s">
        <v>135</v>
      </c>
      <c r="X75" s="130"/>
      <c r="Y75" s="130" t="s">
        <v>107</v>
      </c>
      <c r="Z75" s="130" t="s">
        <v>107</v>
      </c>
      <c r="AA75" s="130">
        <v>270</v>
      </c>
      <c r="AB75" s="130">
        <v>31</v>
      </c>
      <c r="AC75" s="85" t="s">
        <v>315</v>
      </c>
      <c r="AD75" s="86"/>
      <c r="AE75" s="87"/>
    </row>
    <row r="76" spans="1:31" s="88" customFormat="1" ht="231" customHeight="1" x14ac:dyDescent="0.25">
      <c r="A76" s="73">
        <v>65</v>
      </c>
      <c r="B76" s="74" t="s">
        <v>2</v>
      </c>
      <c r="C76" s="75" t="s">
        <v>8</v>
      </c>
      <c r="D76" s="75" t="s">
        <v>75</v>
      </c>
      <c r="E76" s="76">
        <v>2023</v>
      </c>
      <c r="F76" s="76">
        <v>2025</v>
      </c>
      <c r="G76" s="77">
        <v>39758.722000000002</v>
      </c>
      <c r="H76" s="77">
        <v>39454.487809999999</v>
      </c>
      <c r="I76" s="77">
        <v>2000</v>
      </c>
      <c r="J76" s="77">
        <v>4.2341899999999999</v>
      </c>
      <c r="K76" s="77" t="s">
        <v>107</v>
      </c>
      <c r="L76" s="77">
        <v>1995.7658100000001</v>
      </c>
      <c r="M76" s="77">
        <f t="shared" si="3"/>
        <v>39354.487999999998</v>
      </c>
      <c r="N76" s="77">
        <v>39354.487999999998</v>
      </c>
      <c r="O76" s="79">
        <v>0</v>
      </c>
      <c r="P76" s="79">
        <v>0</v>
      </c>
      <c r="Q76" s="80" t="s">
        <v>135</v>
      </c>
      <c r="R76" s="138" t="s">
        <v>142</v>
      </c>
      <c r="S76" s="141">
        <v>8</v>
      </c>
      <c r="T76" s="141" t="s">
        <v>135</v>
      </c>
      <c r="U76" s="141" t="s">
        <v>253</v>
      </c>
      <c r="V76" s="141" t="s">
        <v>254</v>
      </c>
      <c r="W76" s="84" t="s">
        <v>135</v>
      </c>
      <c r="X76" s="141"/>
      <c r="Y76" s="141" t="s">
        <v>107</v>
      </c>
      <c r="Z76" s="141" t="s">
        <v>107</v>
      </c>
      <c r="AA76" s="141">
        <v>3200</v>
      </c>
      <c r="AB76" s="141">
        <v>95</v>
      </c>
      <c r="AC76" s="85" t="s">
        <v>316</v>
      </c>
      <c r="AD76" s="86"/>
      <c r="AE76" s="87"/>
    </row>
    <row r="77" spans="1:31" s="88" customFormat="1" ht="210" customHeight="1" x14ac:dyDescent="0.25">
      <c r="A77" s="73">
        <v>66</v>
      </c>
      <c r="B77" s="74" t="s">
        <v>2</v>
      </c>
      <c r="C77" s="75" t="s">
        <v>8</v>
      </c>
      <c r="D77" s="75" t="s">
        <v>76</v>
      </c>
      <c r="E77" s="76">
        <v>2023</v>
      </c>
      <c r="F77" s="76">
        <v>2025</v>
      </c>
      <c r="G77" s="106">
        <v>24470.475999999999</v>
      </c>
      <c r="H77" s="77">
        <f>21798.764-J77</f>
        <v>17164.183829999998</v>
      </c>
      <c r="I77" s="77">
        <v>9000</v>
      </c>
      <c r="J77" s="77">
        <v>4634.5801700000002</v>
      </c>
      <c r="K77" s="77" t="s">
        <v>107</v>
      </c>
      <c r="L77" s="77">
        <v>4365.4198299999998</v>
      </c>
      <c r="M77" s="77">
        <f t="shared" si="3"/>
        <v>17064.184000000001</v>
      </c>
      <c r="N77" s="77">
        <v>17064.184000000001</v>
      </c>
      <c r="O77" s="79">
        <v>0</v>
      </c>
      <c r="P77" s="79">
        <v>0</v>
      </c>
      <c r="Q77" s="80" t="s">
        <v>135</v>
      </c>
      <c r="R77" s="138" t="s">
        <v>142</v>
      </c>
      <c r="S77" s="130">
        <v>8</v>
      </c>
      <c r="T77" s="130" t="s">
        <v>107</v>
      </c>
      <c r="U77" s="142" t="s">
        <v>256</v>
      </c>
      <c r="V77" s="130" t="s">
        <v>257</v>
      </c>
      <c r="W77" s="84" t="s">
        <v>135</v>
      </c>
      <c r="X77" s="130"/>
      <c r="Y77" s="130" t="s">
        <v>107</v>
      </c>
      <c r="Z77" s="130" t="s">
        <v>107</v>
      </c>
      <c r="AA77" s="130">
        <v>770</v>
      </c>
      <c r="AB77" s="142">
        <v>125</v>
      </c>
      <c r="AC77" s="85" t="s">
        <v>317</v>
      </c>
      <c r="AD77" s="86"/>
      <c r="AE77" s="87"/>
    </row>
    <row r="78" spans="1:31" s="88" customFormat="1" ht="77.25" x14ac:dyDescent="0.25">
      <c r="A78" s="73">
        <v>67</v>
      </c>
      <c r="B78" s="74" t="s">
        <v>2</v>
      </c>
      <c r="C78" s="75" t="s">
        <v>8</v>
      </c>
      <c r="D78" s="75" t="s">
        <v>77</v>
      </c>
      <c r="E78" s="76">
        <v>2023</v>
      </c>
      <c r="F78" s="76">
        <v>2025</v>
      </c>
      <c r="G78" s="77">
        <v>13281.882</v>
      </c>
      <c r="H78" s="77">
        <v>4319.6434100000006</v>
      </c>
      <c r="I78" s="77">
        <v>11000</v>
      </c>
      <c r="J78" s="77">
        <v>8330.49359</v>
      </c>
      <c r="K78" s="77" t="s">
        <v>107</v>
      </c>
      <c r="L78" s="77">
        <v>2669.50641</v>
      </c>
      <c r="M78" s="77">
        <f t="shared" si="3"/>
        <v>4219.643</v>
      </c>
      <c r="N78" s="77">
        <v>4219.643</v>
      </c>
      <c r="O78" s="79">
        <v>0</v>
      </c>
      <c r="P78" s="79">
        <v>0</v>
      </c>
      <c r="Q78" s="80" t="s">
        <v>135</v>
      </c>
      <c r="R78" s="81" t="s">
        <v>142</v>
      </c>
      <c r="S78" s="141">
        <v>1</v>
      </c>
      <c r="T78" s="141" t="s">
        <v>107</v>
      </c>
      <c r="U78" s="143"/>
      <c r="V78" s="141" t="s">
        <v>255</v>
      </c>
      <c r="W78" s="84" t="s">
        <v>135</v>
      </c>
      <c r="X78" s="141"/>
      <c r="Y78" s="141" t="s">
        <v>107</v>
      </c>
      <c r="Z78" s="141" t="s">
        <v>107</v>
      </c>
      <c r="AA78" s="141">
        <v>316</v>
      </c>
      <c r="AB78" s="141">
        <v>0</v>
      </c>
      <c r="AC78" s="85" t="s">
        <v>318</v>
      </c>
      <c r="AD78" s="86"/>
      <c r="AE78" s="87"/>
    </row>
    <row r="79" spans="1:31" s="88" customFormat="1" ht="168" customHeight="1" x14ac:dyDescent="0.25">
      <c r="A79" s="73">
        <v>68</v>
      </c>
      <c r="B79" s="74" t="s">
        <v>2</v>
      </c>
      <c r="C79" s="75" t="s">
        <v>8</v>
      </c>
      <c r="D79" s="75" t="s">
        <v>78</v>
      </c>
      <c r="E79" s="76">
        <v>2023</v>
      </c>
      <c r="F79" s="76">
        <v>2025</v>
      </c>
      <c r="G79" s="77">
        <v>31742.149000000001</v>
      </c>
      <c r="H79" s="77">
        <f t="shared" ref="H79:H86" si="4">G79-J79</f>
        <v>23603.90107</v>
      </c>
      <c r="I79" s="77">
        <v>12000</v>
      </c>
      <c r="J79" s="77">
        <v>8138.2479300000005</v>
      </c>
      <c r="K79" s="77" t="s">
        <v>107</v>
      </c>
      <c r="L79" s="77">
        <v>3861.7520699999995</v>
      </c>
      <c r="M79" s="77">
        <f t="shared" si="3"/>
        <v>23503.901000000002</v>
      </c>
      <c r="N79" s="77">
        <v>23503.901000000002</v>
      </c>
      <c r="O79" s="79">
        <v>0</v>
      </c>
      <c r="P79" s="79">
        <v>0</v>
      </c>
      <c r="Q79" s="80" t="s">
        <v>135</v>
      </c>
      <c r="R79" s="81" t="s">
        <v>142</v>
      </c>
      <c r="S79" s="82">
        <v>1</v>
      </c>
      <c r="T79" s="82" t="s">
        <v>107</v>
      </c>
      <c r="U79" s="83"/>
      <c r="V79" s="82" t="s">
        <v>258</v>
      </c>
      <c r="W79" s="84" t="s">
        <v>135</v>
      </c>
      <c r="X79" s="82"/>
      <c r="Y79" s="82" t="s">
        <v>107</v>
      </c>
      <c r="Z79" s="82" t="s">
        <v>107</v>
      </c>
      <c r="AA79" s="82">
        <v>160</v>
      </c>
      <c r="AB79" s="82">
        <v>25</v>
      </c>
      <c r="AC79" s="85" t="s">
        <v>319</v>
      </c>
      <c r="AD79" s="86"/>
      <c r="AE79" s="87"/>
    </row>
    <row r="80" spans="1:31" s="88" customFormat="1" ht="252" customHeight="1" x14ac:dyDescent="0.25">
      <c r="A80" s="73">
        <v>69</v>
      </c>
      <c r="B80" s="74" t="s">
        <v>2</v>
      </c>
      <c r="C80" s="75" t="s">
        <v>8</v>
      </c>
      <c r="D80" s="75" t="s">
        <v>79</v>
      </c>
      <c r="E80" s="76">
        <v>2023</v>
      </c>
      <c r="F80" s="76">
        <v>2025</v>
      </c>
      <c r="G80" s="108">
        <v>14919.045</v>
      </c>
      <c r="H80" s="77">
        <f t="shared" si="4"/>
        <v>14911.687260000001</v>
      </c>
      <c r="I80" s="77">
        <v>4000</v>
      </c>
      <c r="J80" s="77">
        <v>7.3577399999999997</v>
      </c>
      <c r="K80" s="77" t="s">
        <v>107</v>
      </c>
      <c r="L80" s="77">
        <v>3992.6422600000001</v>
      </c>
      <c r="M80" s="77">
        <f t="shared" si="3"/>
        <v>14811.687</v>
      </c>
      <c r="N80" s="77">
        <v>14811.687</v>
      </c>
      <c r="O80" s="79">
        <v>0</v>
      </c>
      <c r="P80" s="79">
        <v>0</v>
      </c>
      <c r="Q80" s="80" t="s">
        <v>135</v>
      </c>
      <c r="R80" s="81" t="s">
        <v>142</v>
      </c>
      <c r="S80" s="82">
        <v>1</v>
      </c>
      <c r="T80" s="82" t="s">
        <v>107</v>
      </c>
      <c r="U80" s="144"/>
      <c r="V80" s="82" t="s">
        <v>259</v>
      </c>
      <c r="W80" s="84" t="s">
        <v>135</v>
      </c>
      <c r="X80" s="82"/>
      <c r="Y80" s="82" t="s">
        <v>107</v>
      </c>
      <c r="Z80" s="82" t="s">
        <v>107</v>
      </c>
      <c r="AA80" s="82">
        <v>250</v>
      </c>
      <c r="AB80" s="82">
        <v>30</v>
      </c>
      <c r="AC80" s="85" t="s">
        <v>320</v>
      </c>
      <c r="AD80" s="86"/>
      <c r="AE80" s="87"/>
    </row>
    <row r="81" spans="1:31" s="88" customFormat="1" ht="110.25" x14ac:dyDescent="0.25">
      <c r="A81" s="73">
        <v>70</v>
      </c>
      <c r="B81" s="74" t="s">
        <v>2</v>
      </c>
      <c r="C81" s="75" t="s">
        <v>8</v>
      </c>
      <c r="D81" s="75" t="s">
        <v>80</v>
      </c>
      <c r="E81" s="76">
        <v>2023</v>
      </c>
      <c r="F81" s="76">
        <v>2025</v>
      </c>
      <c r="G81" s="145">
        <v>28575.475999999999</v>
      </c>
      <c r="H81" s="77">
        <f t="shared" si="4"/>
        <v>16575.475999999999</v>
      </c>
      <c r="I81" s="77">
        <v>12000</v>
      </c>
      <c r="J81" s="77">
        <v>12000</v>
      </c>
      <c r="K81" s="77" t="s">
        <v>107</v>
      </c>
      <c r="L81" s="146">
        <v>0</v>
      </c>
      <c r="M81" s="77">
        <f t="shared" si="3"/>
        <v>16475.475999999999</v>
      </c>
      <c r="N81" s="77">
        <v>16475.475999999999</v>
      </c>
      <c r="O81" s="79">
        <v>0</v>
      </c>
      <c r="P81" s="79">
        <v>0</v>
      </c>
      <c r="Q81" s="80" t="s">
        <v>135</v>
      </c>
      <c r="R81" s="81" t="s">
        <v>142</v>
      </c>
      <c r="S81" s="130">
        <v>1</v>
      </c>
      <c r="T81" s="130" t="s">
        <v>107</v>
      </c>
      <c r="U81" s="147"/>
      <c r="V81" s="130" t="s">
        <v>260</v>
      </c>
      <c r="W81" s="84" t="s">
        <v>135</v>
      </c>
      <c r="X81" s="130"/>
      <c r="Y81" s="130" t="s">
        <v>107</v>
      </c>
      <c r="Z81" s="130" t="s">
        <v>107</v>
      </c>
      <c r="AA81" s="130">
        <v>500</v>
      </c>
      <c r="AB81" s="130">
        <v>0</v>
      </c>
      <c r="AC81" s="85" t="s">
        <v>321</v>
      </c>
      <c r="AD81" s="86"/>
      <c r="AE81" s="87"/>
    </row>
    <row r="82" spans="1:31" s="88" customFormat="1" ht="189" customHeight="1" x14ac:dyDescent="0.25">
      <c r="A82" s="73">
        <v>71</v>
      </c>
      <c r="B82" s="74" t="s">
        <v>2</v>
      </c>
      <c r="C82" s="75" t="s">
        <v>8</v>
      </c>
      <c r="D82" s="75" t="s">
        <v>81</v>
      </c>
      <c r="E82" s="76">
        <v>2023</v>
      </c>
      <c r="F82" s="76">
        <v>2025</v>
      </c>
      <c r="G82" s="108">
        <v>29442.691999999999</v>
      </c>
      <c r="H82" s="77">
        <f t="shared" si="4"/>
        <v>17442.691999999999</v>
      </c>
      <c r="I82" s="77">
        <v>12000</v>
      </c>
      <c r="J82" s="77">
        <v>12000</v>
      </c>
      <c r="K82" s="77" t="s">
        <v>107</v>
      </c>
      <c r="L82" s="146">
        <v>0</v>
      </c>
      <c r="M82" s="77">
        <f t="shared" si="3"/>
        <v>17342.691999999999</v>
      </c>
      <c r="N82" s="77">
        <v>17342.691999999999</v>
      </c>
      <c r="O82" s="79">
        <v>0</v>
      </c>
      <c r="P82" s="79">
        <v>0</v>
      </c>
      <c r="Q82" s="80" t="s">
        <v>135</v>
      </c>
      <c r="R82" s="81" t="s">
        <v>142</v>
      </c>
      <c r="S82" s="130">
        <v>1</v>
      </c>
      <c r="T82" s="130" t="s">
        <v>107</v>
      </c>
      <c r="U82" s="147"/>
      <c r="V82" s="130" t="s">
        <v>261</v>
      </c>
      <c r="W82" s="84" t="s">
        <v>135</v>
      </c>
      <c r="X82" s="130"/>
      <c r="Y82" s="130" t="s">
        <v>107</v>
      </c>
      <c r="Z82" s="130" t="s">
        <v>107</v>
      </c>
      <c r="AA82" s="130">
        <v>500</v>
      </c>
      <c r="AB82" s="130">
        <v>0</v>
      </c>
      <c r="AC82" s="85" t="s">
        <v>322</v>
      </c>
      <c r="AD82" s="86"/>
      <c r="AE82" s="87"/>
    </row>
    <row r="83" spans="1:31" s="88" customFormat="1" ht="105" customHeight="1" x14ac:dyDescent="0.25">
      <c r="A83" s="73">
        <v>72</v>
      </c>
      <c r="B83" s="74" t="s">
        <v>2</v>
      </c>
      <c r="C83" s="75" t="s">
        <v>8</v>
      </c>
      <c r="D83" s="75" t="s">
        <v>82</v>
      </c>
      <c r="E83" s="76">
        <v>2023</v>
      </c>
      <c r="F83" s="76">
        <v>2025</v>
      </c>
      <c r="G83" s="108">
        <v>24955.531999999999</v>
      </c>
      <c r="H83" s="77">
        <f t="shared" si="4"/>
        <v>12357.758169999999</v>
      </c>
      <c r="I83" s="77">
        <v>13000</v>
      </c>
      <c r="J83" s="77">
        <v>12597.77383</v>
      </c>
      <c r="K83" s="77" t="s">
        <v>107</v>
      </c>
      <c r="L83" s="77">
        <v>402.22616999999991</v>
      </c>
      <c r="M83" s="77">
        <f t="shared" si="3"/>
        <v>12257.758</v>
      </c>
      <c r="N83" s="77">
        <v>12257.758</v>
      </c>
      <c r="O83" s="79">
        <v>0</v>
      </c>
      <c r="P83" s="79">
        <v>0</v>
      </c>
      <c r="Q83" s="80" t="s">
        <v>135</v>
      </c>
      <c r="R83" s="81" t="s">
        <v>142</v>
      </c>
      <c r="S83" s="130">
        <v>1</v>
      </c>
      <c r="T83" s="130" t="s">
        <v>107</v>
      </c>
      <c r="U83" s="147"/>
      <c r="V83" s="130" t="s">
        <v>262</v>
      </c>
      <c r="W83" s="84" t="s">
        <v>135</v>
      </c>
      <c r="X83" s="130"/>
      <c r="Y83" s="130" t="s">
        <v>107</v>
      </c>
      <c r="Z83" s="130" t="s">
        <v>107</v>
      </c>
      <c r="AA83" s="130">
        <v>400</v>
      </c>
      <c r="AB83" s="130">
        <v>20</v>
      </c>
      <c r="AC83" s="85" t="s">
        <v>323</v>
      </c>
      <c r="AD83" s="86"/>
      <c r="AE83" s="87"/>
    </row>
    <row r="84" spans="1:31" s="88" customFormat="1" ht="110.25" x14ac:dyDescent="0.25">
      <c r="A84" s="73">
        <v>73</v>
      </c>
      <c r="B84" s="74" t="s">
        <v>2</v>
      </c>
      <c r="C84" s="75" t="s">
        <v>8</v>
      </c>
      <c r="D84" s="75" t="s">
        <v>83</v>
      </c>
      <c r="E84" s="76">
        <v>2023</v>
      </c>
      <c r="F84" s="76">
        <v>2025</v>
      </c>
      <c r="G84" s="77">
        <v>16724.974999999999</v>
      </c>
      <c r="H84" s="77">
        <f t="shared" si="4"/>
        <v>16724.60354</v>
      </c>
      <c r="I84" s="77">
        <v>3000</v>
      </c>
      <c r="J84" s="78">
        <v>0.37146000000000001</v>
      </c>
      <c r="K84" s="77" t="s">
        <v>107</v>
      </c>
      <c r="L84" s="77">
        <v>2999.6285400000002</v>
      </c>
      <c r="M84" s="77">
        <f t="shared" si="3"/>
        <v>16624.974999999999</v>
      </c>
      <c r="N84" s="77">
        <v>16624.974999999999</v>
      </c>
      <c r="O84" s="79">
        <v>0</v>
      </c>
      <c r="P84" s="79">
        <v>0</v>
      </c>
      <c r="Q84" s="80" t="s">
        <v>135</v>
      </c>
      <c r="R84" s="81" t="s">
        <v>142</v>
      </c>
      <c r="S84" s="82">
        <v>1</v>
      </c>
      <c r="T84" s="82" t="s">
        <v>107</v>
      </c>
      <c r="U84" s="83" t="s">
        <v>263</v>
      </c>
      <c r="V84" s="82" t="s">
        <v>264</v>
      </c>
      <c r="W84" s="84" t="s">
        <v>135</v>
      </c>
      <c r="X84" s="82"/>
      <c r="Y84" s="82" t="s">
        <v>107</v>
      </c>
      <c r="Z84" s="82" t="s">
        <v>263</v>
      </c>
      <c r="AA84" s="82">
        <v>220</v>
      </c>
      <c r="AB84" s="82">
        <v>22</v>
      </c>
      <c r="AC84" s="85" t="s">
        <v>324</v>
      </c>
      <c r="AD84" s="86"/>
      <c r="AE84" s="87"/>
    </row>
    <row r="85" spans="1:31" s="88" customFormat="1" ht="77.25" x14ac:dyDescent="0.25">
      <c r="A85" s="73">
        <v>74</v>
      </c>
      <c r="B85" s="74" t="s">
        <v>2</v>
      </c>
      <c r="C85" s="75" t="s">
        <v>8</v>
      </c>
      <c r="D85" s="75" t="s">
        <v>84</v>
      </c>
      <c r="E85" s="76">
        <v>2023</v>
      </c>
      <c r="F85" s="76">
        <v>2025</v>
      </c>
      <c r="G85" s="108">
        <v>41452.894999999997</v>
      </c>
      <c r="H85" s="77">
        <f t="shared" si="4"/>
        <v>33073.294439999998</v>
      </c>
      <c r="I85" s="77">
        <v>17000</v>
      </c>
      <c r="J85" s="77">
        <v>8379.6005600000008</v>
      </c>
      <c r="K85" s="77" t="s">
        <v>107</v>
      </c>
      <c r="L85" s="77">
        <v>8620.3994399999992</v>
      </c>
      <c r="M85" s="77">
        <f t="shared" si="3"/>
        <v>32973.294000000002</v>
      </c>
      <c r="N85" s="77">
        <f>33073.294-100</f>
        <v>32973.294000000002</v>
      </c>
      <c r="O85" s="79">
        <v>0</v>
      </c>
      <c r="P85" s="79">
        <v>0</v>
      </c>
      <c r="Q85" s="80" t="s">
        <v>135</v>
      </c>
      <c r="R85" s="81" t="s">
        <v>142</v>
      </c>
      <c r="S85" s="82">
        <v>1</v>
      </c>
      <c r="T85" s="82" t="s">
        <v>107</v>
      </c>
      <c r="U85" s="144"/>
      <c r="V85" s="82" t="s">
        <v>265</v>
      </c>
      <c r="W85" s="84" t="s">
        <v>135</v>
      </c>
      <c r="X85" s="82"/>
      <c r="Y85" s="82" t="s">
        <v>107</v>
      </c>
      <c r="Z85" s="82" t="s">
        <v>107</v>
      </c>
      <c r="AA85" s="82">
        <v>400</v>
      </c>
      <c r="AB85" s="82">
        <v>2</v>
      </c>
      <c r="AC85" s="85" t="s">
        <v>325</v>
      </c>
      <c r="AD85" s="86"/>
      <c r="AE85" s="87"/>
    </row>
    <row r="86" spans="1:31" s="88" customFormat="1" ht="94.5" x14ac:dyDescent="0.25">
      <c r="A86" s="73">
        <v>75</v>
      </c>
      <c r="B86" s="74" t="s">
        <v>2</v>
      </c>
      <c r="C86" s="75" t="s">
        <v>8</v>
      </c>
      <c r="D86" s="75" t="s">
        <v>85</v>
      </c>
      <c r="E86" s="76">
        <v>2023</v>
      </c>
      <c r="F86" s="76">
        <v>2025</v>
      </c>
      <c r="G86" s="106">
        <v>26993.892</v>
      </c>
      <c r="H86" s="77">
        <f t="shared" si="4"/>
        <v>22529.526440000001</v>
      </c>
      <c r="I86" s="77">
        <v>7000</v>
      </c>
      <c r="J86" s="77">
        <v>4464.3655600000002</v>
      </c>
      <c r="K86" s="77" t="s">
        <v>107</v>
      </c>
      <c r="L86" s="77">
        <v>2535.6344399999998</v>
      </c>
      <c r="M86" s="77">
        <f t="shared" si="3"/>
        <v>22429.526000000002</v>
      </c>
      <c r="N86" s="77">
        <v>22429.526000000002</v>
      </c>
      <c r="O86" s="79">
        <v>0</v>
      </c>
      <c r="P86" s="79">
        <v>0</v>
      </c>
      <c r="Q86" s="80" t="s">
        <v>135</v>
      </c>
      <c r="R86" s="138" t="s">
        <v>142</v>
      </c>
      <c r="S86" s="130">
        <v>1</v>
      </c>
      <c r="T86" s="82" t="s">
        <v>107</v>
      </c>
      <c r="U86" s="147"/>
      <c r="V86" s="82" t="s">
        <v>270</v>
      </c>
      <c r="W86" s="84" t="s">
        <v>135</v>
      </c>
      <c r="X86" s="82"/>
      <c r="Y86" s="82" t="s">
        <v>107</v>
      </c>
      <c r="Z86" s="82" t="s">
        <v>107</v>
      </c>
      <c r="AA86" s="82">
        <v>235</v>
      </c>
      <c r="AB86" s="130">
        <v>1</v>
      </c>
      <c r="AC86" s="85" t="s">
        <v>326</v>
      </c>
      <c r="AD86" s="86"/>
      <c r="AE86" s="87"/>
    </row>
    <row r="87" spans="1:31" s="88" customFormat="1" ht="90" x14ac:dyDescent="0.25">
      <c r="A87" s="73">
        <v>76</v>
      </c>
      <c r="B87" s="74" t="s">
        <v>2</v>
      </c>
      <c r="C87" s="75" t="s">
        <v>8</v>
      </c>
      <c r="D87" s="75" t="s">
        <v>86</v>
      </c>
      <c r="E87" s="76">
        <v>2023</v>
      </c>
      <c r="F87" s="76">
        <v>2025</v>
      </c>
      <c r="G87" s="77">
        <v>23196.087</v>
      </c>
      <c r="H87" s="77">
        <v>15910.203700000002</v>
      </c>
      <c r="I87" s="77">
        <v>10000</v>
      </c>
      <c r="J87" s="77">
        <v>5759.9684999999999</v>
      </c>
      <c r="K87" s="77" t="s">
        <v>107</v>
      </c>
      <c r="L87" s="77">
        <v>4240.0315000000001</v>
      </c>
      <c r="M87" s="77">
        <f t="shared" si="3"/>
        <v>15810.204</v>
      </c>
      <c r="N87" s="77">
        <v>15810.204</v>
      </c>
      <c r="O87" s="79">
        <v>0</v>
      </c>
      <c r="P87" s="79">
        <v>0</v>
      </c>
      <c r="Q87" s="80" t="s">
        <v>135</v>
      </c>
      <c r="R87" s="81" t="s">
        <v>142</v>
      </c>
      <c r="S87" s="130">
        <v>1</v>
      </c>
      <c r="T87" s="130" t="s">
        <v>107</v>
      </c>
      <c r="U87" s="148"/>
      <c r="V87" s="131" t="s">
        <v>266</v>
      </c>
      <c r="W87" s="84" t="s">
        <v>135</v>
      </c>
      <c r="X87" s="82"/>
      <c r="Y87" s="82" t="s">
        <v>107</v>
      </c>
      <c r="Z87" s="82" t="s">
        <v>107</v>
      </c>
      <c r="AA87" s="130">
        <v>465</v>
      </c>
      <c r="AB87" s="149"/>
      <c r="AC87" s="85" t="s">
        <v>327</v>
      </c>
      <c r="AD87" s="86"/>
      <c r="AE87" s="87"/>
    </row>
    <row r="88" spans="1:31" s="88" customFormat="1" ht="105" customHeight="1" x14ac:dyDescent="0.25">
      <c r="A88" s="73">
        <v>77</v>
      </c>
      <c r="B88" s="74" t="s">
        <v>2</v>
      </c>
      <c r="C88" s="75" t="s">
        <v>8</v>
      </c>
      <c r="D88" s="75" t="s">
        <v>87</v>
      </c>
      <c r="E88" s="76">
        <v>2023</v>
      </c>
      <c r="F88" s="76">
        <v>2025</v>
      </c>
      <c r="G88" s="77">
        <v>42207.512000000002</v>
      </c>
      <c r="H88" s="77">
        <v>33874.8393</v>
      </c>
      <c r="I88" s="77">
        <v>10000</v>
      </c>
      <c r="J88" s="77">
        <v>5810.6799000000001</v>
      </c>
      <c r="K88" s="77" t="s">
        <v>107</v>
      </c>
      <c r="L88" s="77">
        <v>4189.3200999999999</v>
      </c>
      <c r="M88" s="77">
        <f t="shared" si="3"/>
        <v>33774.839</v>
      </c>
      <c r="N88" s="77">
        <v>33774.839</v>
      </c>
      <c r="O88" s="79">
        <v>0</v>
      </c>
      <c r="P88" s="79">
        <v>0</v>
      </c>
      <c r="Q88" s="80" t="s">
        <v>135</v>
      </c>
      <c r="R88" s="81" t="s">
        <v>142</v>
      </c>
      <c r="S88" s="130">
        <v>1</v>
      </c>
      <c r="T88" s="130" t="s">
        <v>107</v>
      </c>
      <c r="U88" s="148"/>
      <c r="V88" s="131" t="s">
        <v>267</v>
      </c>
      <c r="W88" s="84" t="s">
        <v>135</v>
      </c>
      <c r="X88" s="82"/>
      <c r="Y88" s="82" t="s">
        <v>107</v>
      </c>
      <c r="Z88" s="82" t="s">
        <v>107</v>
      </c>
      <c r="AA88" s="130">
        <v>1025</v>
      </c>
      <c r="AB88" s="149"/>
      <c r="AC88" s="85" t="s">
        <v>328</v>
      </c>
      <c r="AD88" s="86"/>
      <c r="AE88" s="87"/>
    </row>
    <row r="89" spans="1:31" s="44" customFormat="1" ht="78.75" x14ac:dyDescent="0.25">
      <c r="A89" s="34">
        <v>78</v>
      </c>
      <c r="B89" s="35" t="s">
        <v>2</v>
      </c>
      <c r="C89" s="36" t="s">
        <v>8</v>
      </c>
      <c r="D89" s="36" t="s">
        <v>88</v>
      </c>
      <c r="E89" s="33">
        <v>2023</v>
      </c>
      <c r="F89" s="33">
        <v>2025</v>
      </c>
      <c r="G89" s="64">
        <v>121110.662</v>
      </c>
      <c r="H89" s="65">
        <f>G89-1157.856</f>
        <v>119952.806</v>
      </c>
      <c r="I89" s="37">
        <v>2000</v>
      </c>
      <c r="J89" s="38">
        <v>0</v>
      </c>
      <c r="K89" s="37" t="s">
        <v>107</v>
      </c>
      <c r="L89" s="37">
        <v>2000</v>
      </c>
      <c r="M89" s="70">
        <f t="shared" si="3"/>
        <v>80551.258000000002</v>
      </c>
      <c r="N89" s="70">
        <v>80551.258000000002</v>
      </c>
      <c r="O89" s="38">
        <v>0</v>
      </c>
      <c r="P89" s="38">
        <v>0</v>
      </c>
      <c r="Q89" s="39" t="s">
        <v>135</v>
      </c>
      <c r="R89" s="45" t="s">
        <v>142</v>
      </c>
      <c r="S89" s="57">
        <v>1</v>
      </c>
      <c r="T89" s="57" t="s">
        <v>107</v>
      </c>
      <c r="U89" s="89"/>
      <c r="V89" s="58" t="s">
        <v>268</v>
      </c>
      <c r="W89" s="41" t="s">
        <v>135</v>
      </c>
      <c r="X89" s="57"/>
      <c r="Y89" s="57" t="s">
        <v>107</v>
      </c>
      <c r="Z89" s="57" t="s">
        <v>107</v>
      </c>
      <c r="AA89" s="57">
        <v>900</v>
      </c>
      <c r="AB89" s="63"/>
      <c r="AC89" s="42" t="s">
        <v>329</v>
      </c>
      <c r="AD89" s="43"/>
      <c r="AE89" s="21"/>
    </row>
    <row r="90" spans="1:31" s="88" customFormat="1" ht="90" x14ac:dyDescent="0.25">
      <c r="A90" s="73">
        <v>79</v>
      </c>
      <c r="B90" s="74" t="s">
        <v>2</v>
      </c>
      <c r="C90" s="75" t="s">
        <v>89</v>
      </c>
      <c r="D90" s="75" t="s">
        <v>90</v>
      </c>
      <c r="E90" s="76">
        <v>2023</v>
      </c>
      <c r="F90" s="76">
        <v>2025</v>
      </c>
      <c r="G90" s="77">
        <v>23099.098000000002</v>
      </c>
      <c r="H90" s="77">
        <v>19298.153999999999</v>
      </c>
      <c r="I90" s="77">
        <v>16297.126</v>
      </c>
      <c r="J90" s="77">
        <v>3170.3960000000002</v>
      </c>
      <c r="K90" s="77" t="s">
        <v>107</v>
      </c>
      <c r="L90" s="77">
        <v>13126.73</v>
      </c>
      <c r="M90" s="77">
        <f t="shared" si="3"/>
        <v>19198.153999999999</v>
      </c>
      <c r="N90" s="77">
        <v>19198.153999999999</v>
      </c>
      <c r="O90" s="79">
        <v>0</v>
      </c>
      <c r="P90" s="79">
        <v>0</v>
      </c>
      <c r="Q90" s="80" t="s">
        <v>135</v>
      </c>
      <c r="R90" s="81" t="s">
        <v>142</v>
      </c>
      <c r="S90" s="130">
        <v>1</v>
      </c>
      <c r="T90" s="150" t="s">
        <v>107</v>
      </c>
      <c r="U90" s="147"/>
      <c r="V90" s="141" t="s">
        <v>269</v>
      </c>
      <c r="W90" s="84" t="s">
        <v>135</v>
      </c>
      <c r="X90" s="130"/>
      <c r="Y90" s="130" t="s">
        <v>107</v>
      </c>
      <c r="Z90" s="130" t="s">
        <v>107</v>
      </c>
      <c r="AA90" s="141">
        <v>390</v>
      </c>
      <c r="AB90" s="130">
        <v>35</v>
      </c>
      <c r="AC90" s="85" t="s">
        <v>330</v>
      </c>
      <c r="AD90" s="86"/>
      <c r="AE90" s="87"/>
    </row>
    <row r="91" spans="1:31" s="88" customFormat="1" ht="94.5" x14ac:dyDescent="0.25">
      <c r="A91" s="73">
        <v>80</v>
      </c>
      <c r="B91" s="74" t="s">
        <v>2</v>
      </c>
      <c r="C91" s="75" t="s">
        <v>8</v>
      </c>
      <c r="D91" s="75" t="s">
        <v>91</v>
      </c>
      <c r="E91" s="76">
        <v>2023</v>
      </c>
      <c r="F91" s="76">
        <v>2025</v>
      </c>
      <c r="G91" s="77">
        <v>170150.182</v>
      </c>
      <c r="H91" s="77">
        <f>G91-J91</f>
        <v>126791.24034</v>
      </c>
      <c r="I91" s="77">
        <v>45000</v>
      </c>
      <c r="J91" s="77">
        <v>43358.941659999997</v>
      </c>
      <c r="K91" s="77" t="s">
        <v>107</v>
      </c>
      <c r="L91" s="77">
        <v>1641.0583400000032</v>
      </c>
      <c r="M91" s="77">
        <f t="shared" si="3"/>
        <v>100000</v>
      </c>
      <c r="N91" s="77">
        <v>100000</v>
      </c>
      <c r="O91" s="79">
        <v>0</v>
      </c>
      <c r="P91" s="79">
        <v>0</v>
      </c>
      <c r="Q91" s="80" t="s">
        <v>135</v>
      </c>
      <c r="R91" s="81" t="s">
        <v>142</v>
      </c>
      <c r="S91" s="151">
        <v>8</v>
      </c>
      <c r="T91" s="152" t="s">
        <v>135</v>
      </c>
      <c r="U91" s="153" t="s">
        <v>275</v>
      </c>
      <c r="V91" s="109" t="s">
        <v>274</v>
      </c>
      <c r="W91" s="84" t="s">
        <v>135</v>
      </c>
      <c r="X91" s="130"/>
      <c r="Y91" s="130" t="s">
        <v>107</v>
      </c>
      <c r="Z91" s="130" t="s">
        <v>107</v>
      </c>
      <c r="AA91" s="109">
        <v>244</v>
      </c>
      <c r="AB91" s="109">
        <v>0</v>
      </c>
      <c r="AC91" s="85" t="s">
        <v>331</v>
      </c>
      <c r="AD91" s="86"/>
      <c r="AE91" s="87"/>
    </row>
    <row r="92" spans="1:31" s="88" customFormat="1" ht="94.5" x14ac:dyDescent="0.25">
      <c r="A92" s="73">
        <v>81</v>
      </c>
      <c r="B92" s="74" t="s">
        <v>2</v>
      </c>
      <c r="C92" s="75" t="s">
        <v>8</v>
      </c>
      <c r="D92" s="75" t="s">
        <v>92</v>
      </c>
      <c r="E92" s="76">
        <v>2023</v>
      </c>
      <c r="F92" s="76">
        <v>2025</v>
      </c>
      <c r="G92" s="106">
        <v>91392.527000000002</v>
      </c>
      <c r="H92" s="77">
        <f>G92-J92</f>
        <v>80664.253460000007</v>
      </c>
      <c r="I92" s="77">
        <v>12000</v>
      </c>
      <c r="J92" s="77">
        <v>10728.27354</v>
      </c>
      <c r="K92" s="77" t="s">
        <v>107</v>
      </c>
      <c r="L92" s="77">
        <v>1271.7264599999999</v>
      </c>
      <c r="M92" s="77">
        <f t="shared" si="3"/>
        <v>80664.252999999997</v>
      </c>
      <c r="N92" s="77">
        <v>80664.252999999997</v>
      </c>
      <c r="O92" s="79">
        <v>0</v>
      </c>
      <c r="P92" s="79">
        <v>0</v>
      </c>
      <c r="Q92" s="80" t="s">
        <v>135</v>
      </c>
      <c r="R92" s="81" t="s">
        <v>142</v>
      </c>
      <c r="S92" s="154">
        <v>8</v>
      </c>
      <c r="T92" s="115" t="s">
        <v>135</v>
      </c>
      <c r="U92" s="115" t="s">
        <v>272</v>
      </c>
      <c r="V92" s="155" t="s">
        <v>273</v>
      </c>
      <c r="W92" s="84" t="s">
        <v>135</v>
      </c>
      <c r="X92" s="130"/>
      <c r="Y92" s="130" t="s">
        <v>107</v>
      </c>
      <c r="Z92" s="130" t="s">
        <v>107</v>
      </c>
      <c r="AA92" s="155">
        <v>192</v>
      </c>
      <c r="AB92" s="155">
        <v>5</v>
      </c>
      <c r="AC92" s="85" t="s">
        <v>332</v>
      </c>
      <c r="AD92" s="86"/>
      <c r="AE92" s="87"/>
    </row>
    <row r="93" spans="1:31" s="44" customFormat="1" ht="64.5" x14ac:dyDescent="0.25">
      <c r="A93" s="34">
        <v>82</v>
      </c>
      <c r="B93" s="35" t="s">
        <v>2</v>
      </c>
      <c r="C93" s="36" t="s">
        <v>8</v>
      </c>
      <c r="D93" s="36" t="s">
        <v>93</v>
      </c>
      <c r="E93" s="33">
        <v>2023</v>
      </c>
      <c r="F93" s="33">
        <v>2025</v>
      </c>
      <c r="G93" s="37">
        <v>281508.20899999997</v>
      </c>
      <c r="H93" s="37">
        <v>281508.20899999997</v>
      </c>
      <c r="I93" s="37">
        <v>2000</v>
      </c>
      <c r="J93" s="38">
        <v>0</v>
      </c>
      <c r="K93" s="37" t="s">
        <v>107</v>
      </c>
      <c r="L93" s="37">
        <v>2000</v>
      </c>
      <c r="M93" s="70">
        <f t="shared" si="3"/>
        <v>50000</v>
      </c>
      <c r="N93" s="72">
        <v>50000</v>
      </c>
      <c r="O93" s="38">
        <v>0</v>
      </c>
      <c r="P93" s="38">
        <v>0</v>
      </c>
      <c r="Q93" s="39" t="s">
        <v>107</v>
      </c>
      <c r="R93" s="45" t="s">
        <v>142</v>
      </c>
      <c r="S93" s="67">
        <v>8</v>
      </c>
      <c r="T93" s="52" t="s">
        <v>157</v>
      </c>
      <c r="U93" s="52" t="s">
        <v>276</v>
      </c>
      <c r="V93" s="52" t="s">
        <v>277</v>
      </c>
      <c r="W93" s="41" t="s">
        <v>135</v>
      </c>
      <c r="X93" s="55"/>
      <c r="Y93" s="55" t="s">
        <v>107</v>
      </c>
      <c r="Z93" s="55" t="s">
        <v>107</v>
      </c>
      <c r="AA93" s="52">
        <v>5000</v>
      </c>
      <c r="AB93" s="52">
        <v>0</v>
      </c>
      <c r="AC93" s="42" t="s">
        <v>333</v>
      </c>
      <c r="AD93" s="43"/>
      <c r="AE93" s="21"/>
    </row>
    <row r="94" spans="1:31" s="88" customFormat="1" ht="147" customHeight="1" x14ac:dyDescent="0.25">
      <c r="A94" s="73">
        <v>83</v>
      </c>
      <c r="B94" s="74" t="s">
        <v>2</v>
      </c>
      <c r="C94" s="75" t="s">
        <v>8</v>
      </c>
      <c r="D94" s="75" t="s">
        <v>94</v>
      </c>
      <c r="E94" s="76">
        <v>2023</v>
      </c>
      <c r="F94" s="76">
        <v>2025</v>
      </c>
      <c r="G94" s="77">
        <v>45844.025000000001</v>
      </c>
      <c r="H94" s="77">
        <v>44908.90105</v>
      </c>
      <c r="I94" s="77">
        <v>5000</v>
      </c>
      <c r="J94" s="77">
        <v>656.08794999999998</v>
      </c>
      <c r="K94" s="77" t="s">
        <v>107</v>
      </c>
      <c r="L94" s="77">
        <v>4343.9120499999999</v>
      </c>
      <c r="M94" s="77">
        <f t="shared" si="3"/>
        <v>44808.900999999998</v>
      </c>
      <c r="N94" s="77">
        <v>44808.900999999998</v>
      </c>
      <c r="O94" s="79">
        <v>0</v>
      </c>
      <c r="P94" s="79">
        <v>0</v>
      </c>
      <c r="Q94" s="80" t="s">
        <v>135</v>
      </c>
      <c r="R94" s="81" t="s">
        <v>142</v>
      </c>
      <c r="S94" s="154">
        <v>8</v>
      </c>
      <c r="T94" s="109" t="s">
        <v>157</v>
      </c>
      <c r="U94" s="109" t="s">
        <v>278</v>
      </c>
      <c r="V94" s="109" t="s">
        <v>279</v>
      </c>
      <c r="W94" s="84" t="s">
        <v>135</v>
      </c>
      <c r="X94" s="130"/>
      <c r="Y94" s="130" t="s">
        <v>107</v>
      </c>
      <c r="Z94" s="130" t="s">
        <v>107</v>
      </c>
      <c r="AA94" s="109">
        <v>510</v>
      </c>
      <c r="AB94" s="109">
        <v>12</v>
      </c>
      <c r="AC94" s="85" t="s">
        <v>334</v>
      </c>
      <c r="AD94" s="86"/>
      <c r="AE94" s="87"/>
    </row>
    <row r="95" spans="1:31" s="88" customFormat="1" ht="126" x14ac:dyDescent="0.25">
      <c r="A95" s="73">
        <v>84</v>
      </c>
      <c r="B95" s="74" t="s">
        <v>2</v>
      </c>
      <c r="C95" s="75" t="s">
        <v>8</v>
      </c>
      <c r="D95" s="75" t="s">
        <v>95</v>
      </c>
      <c r="E95" s="76">
        <v>2023</v>
      </c>
      <c r="F95" s="76">
        <v>2025</v>
      </c>
      <c r="G95" s="77">
        <v>14439.325999999999</v>
      </c>
      <c r="H95" s="77">
        <v>13420.2613</v>
      </c>
      <c r="I95" s="77">
        <v>1000</v>
      </c>
      <c r="J95" s="77">
        <v>691.90970000000004</v>
      </c>
      <c r="K95" s="77" t="s">
        <v>107</v>
      </c>
      <c r="L95" s="77">
        <v>308.09029999999996</v>
      </c>
      <c r="M95" s="77">
        <f t="shared" si="3"/>
        <v>13320.261</v>
      </c>
      <c r="N95" s="77">
        <v>13320.261</v>
      </c>
      <c r="O95" s="79">
        <v>0</v>
      </c>
      <c r="P95" s="79">
        <v>0</v>
      </c>
      <c r="Q95" s="80" t="s">
        <v>135</v>
      </c>
      <c r="R95" s="138" t="s">
        <v>142</v>
      </c>
      <c r="S95" s="123">
        <v>8</v>
      </c>
      <c r="T95" s="141" t="s">
        <v>135</v>
      </c>
      <c r="U95" s="141" t="s">
        <v>251</v>
      </c>
      <c r="V95" s="141" t="s">
        <v>252</v>
      </c>
      <c r="W95" s="84" t="s">
        <v>135</v>
      </c>
      <c r="X95" s="141"/>
      <c r="Y95" s="141" t="s">
        <v>107</v>
      </c>
      <c r="Z95" s="141" t="s">
        <v>107</v>
      </c>
      <c r="AA95" s="141">
        <v>370</v>
      </c>
      <c r="AB95" s="141">
        <v>70</v>
      </c>
      <c r="AC95" s="85" t="s">
        <v>334</v>
      </c>
      <c r="AD95" s="86"/>
      <c r="AE95" s="87"/>
    </row>
    <row r="96" spans="1:31" s="44" customFormat="1" ht="126" x14ac:dyDescent="0.25">
      <c r="A96" s="34">
        <v>85</v>
      </c>
      <c r="B96" s="35" t="s">
        <v>2</v>
      </c>
      <c r="C96" s="36" t="s">
        <v>89</v>
      </c>
      <c r="D96" s="36" t="s">
        <v>96</v>
      </c>
      <c r="E96" s="33">
        <v>2023</v>
      </c>
      <c r="F96" s="71">
        <v>2025</v>
      </c>
      <c r="G96" s="37">
        <v>12047.28</v>
      </c>
      <c r="H96" s="37">
        <v>11762.17</v>
      </c>
      <c r="I96" s="37">
        <v>500</v>
      </c>
      <c r="J96" s="38">
        <v>0</v>
      </c>
      <c r="K96" s="37" t="s">
        <v>107</v>
      </c>
      <c r="L96" s="37">
        <v>500</v>
      </c>
      <c r="M96" s="70">
        <f t="shared" si="3"/>
        <v>11662.17</v>
      </c>
      <c r="N96" s="70">
        <v>10662.17</v>
      </c>
      <c r="O96" s="37">
        <v>1000</v>
      </c>
      <c r="P96" s="38">
        <v>0</v>
      </c>
      <c r="Q96" s="39" t="s">
        <v>107</v>
      </c>
      <c r="R96" s="62" t="s">
        <v>142</v>
      </c>
      <c r="S96" s="57">
        <v>8</v>
      </c>
      <c r="T96" s="57" t="s">
        <v>135</v>
      </c>
      <c r="U96" s="57" t="s">
        <v>280</v>
      </c>
      <c r="V96" s="57" t="s">
        <v>269</v>
      </c>
      <c r="W96" s="41" t="s">
        <v>135</v>
      </c>
      <c r="X96" s="57"/>
      <c r="Y96" s="57" t="s">
        <v>107</v>
      </c>
      <c r="Z96" s="57" t="s">
        <v>107</v>
      </c>
      <c r="AA96" s="57">
        <v>270</v>
      </c>
      <c r="AB96" s="57">
        <v>35</v>
      </c>
      <c r="AC96" s="42" t="s">
        <v>335</v>
      </c>
      <c r="AD96" s="43"/>
      <c r="AE96" s="21"/>
    </row>
    <row r="97" spans="1:31" s="44" customFormat="1" ht="94.5" x14ac:dyDescent="0.25">
      <c r="A97" s="34">
        <v>86</v>
      </c>
      <c r="B97" s="35" t="s">
        <v>2</v>
      </c>
      <c r="C97" s="36" t="s">
        <v>97</v>
      </c>
      <c r="D97" s="36" t="s">
        <v>98</v>
      </c>
      <c r="E97" s="33">
        <v>2023</v>
      </c>
      <c r="F97" s="33">
        <v>2025</v>
      </c>
      <c r="G97" s="37" t="s">
        <v>99</v>
      </c>
      <c r="H97" s="37">
        <v>108240.92</v>
      </c>
      <c r="I97" s="37">
        <v>30000</v>
      </c>
      <c r="J97" s="38">
        <v>0</v>
      </c>
      <c r="K97" s="37" t="s">
        <v>107</v>
      </c>
      <c r="L97" s="37">
        <v>30000</v>
      </c>
      <c r="M97" s="37">
        <f t="shared" si="3"/>
        <v>50000</v>
      </c>
      <c r="N97" s="37">
        <v>39175.907999999996</v>
      </c>
      <c r="O97" s="37">
        <v>10824.092000000001</v>
      </c>
      <c r="P97" s="38">
        <v>0</v>
      </c>
      <c r="Q97" s="39" t="s">
        <v>107</v>
      </c>
      <c r="R97" s="62" t="s">
        <v>142</v>
      </c>
      <c r="S97" s="66">
        <v>1</v>
      </c>
      <c r="T97" s="66" t="s">
        <v>107</v>
      </c>
      <c r="U97" s="68"/>
      <c r="V97" s="69" t="s">
        <v>271</v>
      </c>
      <c r="W97" s="41" t="s">
        <v>135</v>
      </c>
      <c r="X97" s="66"/>
      <c r="Y97" s="66" t="s">
        <v>107</v>
      </c>
      <c r="Z97" s="66" t="s">
        <v>107</v>
      </c>
      <c r="AA97" s="66">
        <v>17000</v>
      </c>
      <c r="AB97" s="66">
        <v>2250</v>
      </c>
      <c r="AC97" s="42" t="s">
        <v>333</v>
      </c>
      <c r="AD97" s="43"/>
      <c r="AE97" s="21"/>
    </row>
    <row r="98" spans="1:31" ht="15.75" customHeight="1" x14ac:dyDescent="0.25">
      <c r="B98" s="8"/>
      <c r="C98" s="16"/>
      <c r="D98" s="9"/>
      <c r="E98" s="10"/>
      <c r="F98" s="33"/>
      <c r="G98" s="11"/>
      <c r="H98" s="13"/>
      <c r="I98" s="11"/>
      <c r="J98" s="12"/>
      <c r="K98" s="13"/>
      <c r="L98" s="13"/>
      <c r="M98" s="13"/>
      <c r="N98" s="11"/>
      <c r="O98" s="11"/>
      <c r="P98" s="11"/>
      <c r="Q98" s="11"/>
    </row>
    <row r="99" spans="1:31" ht="15" customHeight="1" x14ac:dyDescent="0.25">
      <c r="F99" s="10"/>
    </row>
  </sheetData>
  <autoFilter ref="A10:Q97"/>
  <customSheetViews>
    <customSheetView guid="{67EEDF98-B2F5-426B-B926-192A1FD3327D}" filter="1" showAutoFilter="1">
      <pageMargins left="0.7" right="0.7" top="0.75" bottom="0.75" header="0.3" footer="0.3"/>
      <autoFilter ref="B1:FL1"/>
    </customSheetView>
    <customSheetView guid="{0C6007DF-07B7-4A94-BCAB-0889120F3FC6}" filter="1" showAutoFilter="1">
      <pageMargins left="0.7" right="0.7" top="0.75" bottom="0.75" header="0.3" footer="0.3"/>
      <autoFilter ref="B1:FL1">
        <filterColumn colId="0">
          <filters>
            <filter val="Львівська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B1:BT1">
        <filterColumn colId="0">
          <filters>
            <filter val="Сумська"/>
          </filters>
        </filterColumn>
      </autoFilter>
    </customSheetView>
    <customSheetView guid="{5C37EED4-38A0-4971-ACF9-890429B911E4}" filter="1" showAutoFilter="1">
      <pageMargins left="0.7" right="0.7" top="0.75" bottom="0.75" header="0.3" footer="0.3"/>
      <autoFilter ref="B1:FL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B1"/>
    </customSheetView>
    <customSheetView guid="{3B53958D-5091-485E-A07B-2E5A6BBD680C}" filter="1" showAutoFilter="1">
      <pageMargins left="0.7" right="0.7" top="0.75" bottom="0.75" header="0.3" footer="0.3"/>
      <autoFilter ref="B1:FL1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</customSheetViews>
  <mergeCells count="36">
    <mergeCell ref="P5:P9"/>
    <mergeCell ref="C4:C9"/>
    <mergeCell ref="D4:D9"/>
    <mergeCell ref="F6:F9"/>
    <mergeCell ref="E6:E9"/>
    <mergeCell ref="H6:H9"/>
    <mergeCell ref="E4:F5"/>
    <mergeCell ref="I4:J4"/>
    <mergeCell ref="I5:I9"/>
    <mergeCell ref="G4:H5"/>
    <mergeCell ref="L4:L9"/>
    <mergeCell ref="O5:O9"/>
    <mergeCell ref="K4:K9"/>
    <mergeCell ref="N5:N9"/>
    <mergeCell ref="AC4:AC9"/>
    <mergeCell ref="AB1:AC1"/>
    <mergeCell ref="A4:A9"/>
    <mergeCell ref="A2:AC2"/>
    <mergeCell ref="R4:R9"/>
    <mergeCell ref="S4:S9"/>
    <mergeCell ref="T4:T9"/>
    <mergeCell ref="U4:U9"/>
    <mergeCell ref="AA4:AB4"/>
    <mergeCell ref="Q4:Q9"/>
    <mergeCell ref="M4:P4"/>
    <mergeCell ref="M5:M9"/>
    <mergeCell ref="J5:J9"/>
    <mergeCell ref="G6:G9"/>
    <mergeCell ref="B4:B9"/>
    <mergeCell ref="W4:W9"/>
    <mergeCell ref="AB5:AB9"/>
    <mergeCell ref="V4:V9"/>
    <mergeCell ref="X5:X9"/>
    <mergeCell ref="Y4:Y9"/>
    <mergeCell ref="Z5:Z9"/>
    <mergeCell ref="AA5:AA9"/>
  </mergeCells>
  <phoneticPr fontId="18" type="noConversion"/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Потреба на 2024</vt:lpstr>
      <vt:lpstr>Два</vt:lpstr>
      <vt:lpstr>'Потреба на 2024'!Заголовки_для_друку</vt:lpstr>
      <vt:lpstr>'Потреба на 2024'!Область_друку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Краснова Олена Вікторівна</cp:lastModifiedBy>
  <cp:lastPrinted>2024-01-29T11:54:22Z</cp:lastPrinted>
  <dcterms:created xsi:type="dcterms:W3CDTF">2024-01-29T15:22:48Z</dcterms:created>
  <dcterms:modified xsi:type="dcterms:W3CDTF">2024-02-06T15:05:18Z</dcterms:modified>
</cp:coreProperties>
</file>