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karas\AppData\Local\Temp\SCANCLIENT\"/>
    </mc:Choice>
  </mc:AlternateContent>
  <bookViews>
    <workbookView xWindow="-120" yWindow="-120" windowWidth="29040" windowHeight="15840"/>
  </bookViews>
  <sheets>
    <sheet name="Потреба на 2024 ЦОВВ" sheetId="1" r:id="rId1"/>
  </sheets>
  <definedNames>
    <definedName name="_xlnm._FilterDatabase" localSheetId="0" hidden="1">'Потреба на 2024 ЦОВВ'!$A$10:$O$23</definedName>
    <definedName name="Region_N" localSheetId="0">'Потреба на 2024 ЦОВВ'!#REF!</definedName>
    <definedName name="Z_0C6007DF_07B7_4A94_BCAB_0889120F3FC6_.wvu.FilterData" localSheetId="0" hidden="1">'Потреба на 2024 ЦОВВ'!$B$10:$N$24</definedName>
    <definedName name="Z_2BE8D4FD_ECD1_4CF4_A98F_24672E8A3CAC_.wvu.FilterData" localSheetId="0" hidden="1">'Потреба на 2024 ЦОВВ'!$B$1</definedName>
    <definedName name="Z_3B53958D_5091_485E_A07B_2E5A6BBD680C_.wvu.FilterData" localSheetId="0" hidden="1">'Потреба на 2024 ЦОВВ'!$B$10:$N$24</definedName>
    <definedName name="Z_5C37EED4_38A0_4971_ACF9_890429B911E4_.wvu.FilterData" localSheetId="0" hidden="1">'Потреба на 2024 ЦОВВ'!$B$10:$N$24</definedName>
    <definedName name="Z_67EEDF98_B2F5_426B_B926_192A1FD3327D_.wvu.FilterData" localSheetId="0" hidden="1">'Потреба на 2024 ЦОВВ'!$B$10:$N$24</definedName>
    <definedName name="Z_763E47F9_2314_47E3_B57D_EF3335523787_.wvu.FilterData" localSheetId="0" hidden="1">'Потреба на 2024 ЦОВВ'!$B$10:$N$24</definedName>
    <definedName name="Два">'Потреба на 2024 ЦОВВ'!$B$13:$I$23</definedName>
    <definedName name="_xlnm.Print_Titles" localSheetId="0">'Потреба на 2024 ЦОВВ'!$4:$10</definedName>
    <definedName name="_xlnm.Print_Area" localSheetId="0">'Потреба на 2024 ЦОВВ'!$A$1:$AA$58</definedName>
  </definedNames>
  <calcPr calcId="181029"/>
  <customWorkbookViews>
    <customWorkbookView name="Фільтр 1" guid="{5C37EED4-38A0-4971-ACF9-890429B911E4}" maximized="1" windowWidth="0" windowHeight="0" activeSheetId="0"/>
    <customWorkbookView name="Фільтр 2" guid="{3B53958D-5091-485E-A07B-2E5A6BBD680C}" maximized="1" windowWidth="0" windowHeight="0" activeSheetId="0"/>
    <customWorkbookView name="Фільтр 3" guid="{67EEDF98-B2F5-426B-B926-192A1FD3327D}" maximized="1" windowWidth="0" windowHeight="0" activeSheetId="0"/>
    <customWorkbookView name="Фільтр 4" guid="{2BE8D4FD-ECD1-4CF4-A98F-24672E8A3CAC}" maximized="1" windowWidth="0" windowHeight="0" activeSheetId="0"/>
    <customWorkbookView name="Фільтр 5" guid="{763E47F9-2314-47E3-B57D-EF3335523787}" maximized="1" windowWidth="0" windowHeight="0" activeSheetId="0"/>
    <customWorkbookView name="Фільтр 6" guid="{0C6007DF-07B7-4A94-BCAB-0889120F3FC6}" maximized="1" windowWidth="0" windowHeight="0" activeSheetId="0"/>
  </customWorkbookViews>
</workbook>
</file>

<file path=xl/calcChain.xml><?xml version="1.0" encoding="utf-8"?>
<calcChain xmlns="http://schemas.openxmlformats.org/spreadsheetml/2006/main">
  <c r="H57" i="1" l="1"/>
  <c r="I57" i="1"/>
  <c r="J57" i="1"/>
  <c r="K57" i="1"/>
  <c r="L57" i="1"/>
  <c r="M57" i="1"/>
  <c r="N57" i="1"/>
  <c r="G57" i="1"/>
  <c r="H54" i="1"/>
  <c r="H53" i="1" s="1"/>
  <c r="I54" i="1"/>
  <c r="I53" i="1" s="1"/>
  <c r="J54" i="1"/>
  <c r="J53" i="1" s="1"/>
  <c r="K54" i="1"/>
  <c r="K53" i="1" s="1"/>
  <c r="L54" i="1"/>
  <c r="L53" i="1" s="1"/>
  <c r="M54" i="1"/>
  <c r="M53" i="1" s="1"/>
  <c r="N54" i="1"/>
  <c r="N53" i="1" s="1"/>
  <c r="G54" i="1"/>
  <c r="G53" i="1" s="1"/>
  <c r="H49" i="1" l="1"/>
  <c r="I49" i="1"/>
  <c r="J49" i="1"/>
  <c r="K49" i="1"/>
  <c r="L49" i="1"/>
  <c r="M49" i="1"/>
  <c r="N49" i="1"/>
  <c r="G49" i="1"/>
  <c r="H47" i="1" l="1"/>
  <c r="I47" i="1"/>
  <c r="J47" i="1"/>
  <c r="K47" i="1"/>
  <c r="L47" i="1"/>
  <c r="M47" i="1"/>
  <c r="N47" i="1"/>
  <c r="G47" i="1"/>
  <c r="K31" i="1" l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39" i="1" l="1"/>
  <c r="H39" i="1"/>
  <c r="M39" i="1" s="1"/>
  <c r="L39" i="1" s="1"/>
  <c r="K38" i="1"/>
  <c r="H38" i="1"/>
  <c r="M38" i="1" s="1"/>
  <c r="L38" i="1" s="1"/>
  <c r="K37" i="1"/>
  <c r="H37" i="1"/>
  <c r="M37" i="1" s="1"/>
  <c r="L37" i="1" s="1"/>
  <c r="K36" i="1"/>
  <c r="H36" i="1"/>
  <c r="M36" i="1" s="1"/>
  <c r="L36" i="1" s="1"/>
  <c r="K35" i="1"/>
  <c r="H35" i="1"/>
  <c r="M35" i="1" s="1"/>
  <c r="L35" i="1" s="1"/>
  <c r="Y20" i="1" l="1"/>
  <c r="Y13" i="1" l="1"/>
  <c r="H46" i="1" l="1"/>
  <c r="M46" i="1" s="1"/>
  <c r="H45" i="1"/>
  <c r="M45" i="1" s="1"/>
  <c r="H41" i="1"/>
  <c r="M41" i="1" s="1"/>
  <c r="H33" i="1"/>
  <c r="M33" i="1" s="1"/>
  <c r="L33" i="1" s="1"/>
  <c r="M15" i="1" l="1"/>
  <c r="M16" i="1"/>
  <c r="L16" i="1" s="1"/>
  <c r="M17" i="1"/>
  <c r="L17" i="1" s="1"/>
  <c r="M18" i="1"/>
  <c r="L18" i="1" s="1"/>
  <c r="M19" i="1"/>
  <c r="L19" i="1" s="1"/>
  <c r="L15" i="1"/>
  <c r="M14" i="1"/>
  <c r="K14" i="1"/>
  <c r="M44" i="1"/>
  <c r="N44" i="1"/>
  <c r="H44" i="1"/>
  <c r="I44" i="1"/>
  <c r="J44" i="1"/>
  <c r="G44" i="1"/>
  <c r="M42" i="1"/>
  <c r="N42" i="1"/>
  <c r="H42" i="1"/>
  <c r="I42" i="1"/>
  <c r="J42" i="1"/>
  <c r="G42" i="1"/>
  <c r="M40" i="1"/>
  <c r="N40" i="1"/>
  <c r="H40" i="1"/>
  <c r="I40" i="1"/>
  <c r="J40" i="1"/>
  <c r="G40" i="1"/>
  <c r="M34" i="1"/>
  <c r="N34" i="1"/>
  <c r="H34" i="1"/>
  <c r="I34" i="1"/>
  <c r="J34" i="1"/>
  <c r="G34" i="1"/>
  <c r="M32" i="1"/>
  <c r="N32" i="1"/>
  <c r="H32" i="1"/>
  <c r="I32" i="1"/>
  <c r="J32" i="1"/>
  <c r="G32" i="1"/>
  <c r="M20" i="1"/>
  <c r="N20" i="1"/>
  <c r="N12" i="1" s="1"/>
  <c r="N11" i="1" s="1"/>
  <c r="H20" i="1"/>
  <c r="I20" i="1"/>
  <c r="J20" i="1"/>
  <c r="G20" i="1"/>
  <c r="G12" i="1" s="1"/>
  <c r="G11" i="1" s="1"/>
  <c r="N13" i="1"/>
  <c r="H13" i="1"/>
  <c r="I13" i="1"/>
  <c r="J13" i="1"/>
  <c r="G13" i="1"/>
  <c r="Z44" i="1"/>
  <c r="Y44" i="1"/>
  <c r="L46" i="1"/>
  <c r="L45" i="1"/>
  <c r="K46" i="1"/>
  <c r="K45" i="1"/>
  <c r="L43" i="1"/>
  <c r="K43" i="1"/>
  <c r="Z42" i="1"/>
  <c r="Y42" i="1"/>
  <c r="L41" i="1"/>
  <c r="K41" i="1"/>
  <c r="Z40" i="1"/>
  <c r="Y40" i="1"/>
  <c r="Z34" i="1"/>
  <c r="Z32" i="1" s="1"/>
  <c r="Y34" i="1"/>
  <c r="Y32" i="1" s="1"/>
  <c r="L32" i="1"/>
  <c r="K33" i="1"/>
  <c r="K32" i="1" s="1"/>
  <c r="K19" i="1"/>
  <c r="K18" i="1"/>
  <c r="K17" i="1"/>
  <c r="K16" i="1"/>
  <c r="K15" i="1"/>
  <c r="Z13" i="1"/>
  <c r="O13" i="1"/>
  <c r="I12" i="1" l="1"/>
  <c r="I11" i="1" s="1"/>
  <c r="K13" i="1"/>
  <c r="J12" i="1"/>
  <c r="J11" i="1" s="1"/>
  <c r="H12" i="1"/>
  <c r="H11" i="1" s="1"/>
  <c r="K44" i="1"/>
  <c r="K42" i="1"/>
  <c r="K34" i="1"/>
  <c r="K40" i="1"/>
  <c r="L42" i="1"/>
  <c r="L34" i="1"/>
  <c r="L44" i="1"/>
  <c r="L40" i="1"/>
  <c r="K20" i="1"/>
  <c r="M13" i="1"/>
  <c r="M12" i="1" s="1"/>
  <c r="M11" i="1" s="1"/>
  <c r="L14" i="1"/>
  <c r="L13" i="1" s="1"/>
  <c r="Z20" i="1"/>
  <c r="K12" i="1" l="1"/>
  <c r="K11" i="1" s="1"/>
  <c r="L20" i="1"/>
  <c r="L12" i="1" s="1"/>
  <c r="L11" i="1" s="1"/>
</calcChain>
</file>

<file path=xl/sharedStrings.xml><?xml version="1.0" encoding="utf-8"?>
<sst xmlns="http://schemas.openxmlformats.org/spreadsheetml/2006/main" count="609" uniqueCount="177">
  <si>
    <t xml:space="preserve"> </t>
  </si>
  <si>
    <t>Термін реалізації проекту</t>
  </si>
  <si>
    <t>Область</t>
  </si>
  <si>
    <t>Назва проекту</t>
  </si>
  <si>
    <t>рік початку</t>
  </si>
  <si>
    <t>рік завершення</t>
  </si>
  <si>
    <t>Інші джерела</t>
  </si>
  <si>
    <t>Вартість проекту, тис. грн</t>
  </si>
  <si>
    <t>Загальна кошторисна вартість</t>
  </si>
  <si>
    <t>Залишок загальної кошторисної вартості станом на 01.01.2024</t>
  </si>
  <si>
    <t>Усього</t>
  </si>
  <si>
    <t>Примітка</t>
  </si>
  <si>
    <t>х</t>
  </si>
  <si>
    <t>Потреба у фінансуванні на 2024 рік (у тому числі погашення кредиторської заборгованості), тис. гривень</t>
  </si>
  <si>
    <t>Форма власності</t>
  </si>
  <si>
    <t>Чи було пошкоджено\зруйновано об’єкт внаслідок військової агресії рф (так, ні)</t>
  </si>
  <si>
    <t xml:space="preserve"> ID проєкту в Єдиній цифровій інтегрованій інформаційно-аналітичній системі управління процесом відбудови інфраструктури </t>
  </si>
  <si>
    <t>Затвреджено програму комплексного відновлення області (відповідно до постанови КМУ від 14.10.2022 № 1159)
(так/ні)</t>
  </si>
  <si>
    <t>Соціальна складова проєкту</t>
  </si>
  <si>
    <t xml:space="preserve">Вказати номер проєкту (об’єкту, заходу) у плані  виконання програми комплексного відновлення області </t>
  </si>
  <si>
    <t xml:space="preserve">Вказати номер проєкту (об’єкту, заходу) у плані  програми комплексного відновлення території територіальної громади (її частини) </t>
  </si>
  <si>
    <t>Кількість осіб, які користува-тимуться послугою</t>
  </si>
  <si>
    <t>у тому числі ВПО</t>
  </si>
  <si>
    <t xml:space="preserve">Напрям використання коштів Фонду, відповідно до Порядку використання коштів Фонду (постанова КМУ від 10.02.2023 № 118 із змінами), № </t>
  </si>
  <si>
    <t>№ п/п</t>
  </si>
  <si>
    <t>Фонд</t>
  </si>
  <si>
    <t>Затверджено  програму комплексного відновлення території територіальної громади (її частини), (відповідно до постанови КМУ від 14.10.2022 № 1159)
(так/ні)</t>
  </si>
  <si>
    <t>Фонд у 2023 році, тис. гривень</t>
  </si>
  <si>
    <t>Касові видатки у 2023 році</t>
  </si>
  <si>
    <t>Передбачено у 2023 році</t>
  </si>
  <si>
    <t>Обсяг невикористаних асигнувань Фонду в 2023 році, тис. гривень</t>
  </si>
  <si>
    <t>У разі відповіді "Так" у графі 19, вказати реєстр.№ об'єкта в Державному реєстру майна, пошкодженого та знищеного внаслідок бойових дій, терористичних актів, диверсій, спричинених збройною агресією Російської Федерації</t>
  </si>
  <si>
    <t>У разі відповіді "Так" у графі 22</t>
  </si>
  <si>
    <t>У разі відповіді "Так" у графі 24</t>
  </si>
  <si>
    <t>Номер та дата рішення Уряду, яким виділено кошти Фонду</t>
  </si>
  <si>
    <t>Постанова КМУ від 25.07.2023 № 770</t>
  </si>
  <si>
    <t>Ні</t>
  </si>
  <si>
    <t>Київська</t>
  </si>
  <si>
    <t>Запорізька</t>
  </si>
  <si>
    <t>Капітальний ремонт житлового будинку по вул. Незалежної України,80/ вул. Якова Новицького, 3  з відновленням несучих конструкцій після потрапляння боєприпасів в м. Запоріжжя</t>
  </si>
  <si>
    <t>Капітальний ремонт житлового будинку по вул. Миру, 14 з відновленням несучих конструкцій після потрапляння боєприпасів в м. Запоріжжя</t>
  </si>
  <si>
    <t>Капітальний ремонт житлового будинку по вул. Незалежної України, 67 з відновленням несучих конструкцій після потрапляння боєприпасів в м. Запоріжжя</t>
  </si>
  <si>
    <t>Капітальний ремонт житлового будинку по вул. Кам’яногірська, 6 з відновленням несучих конструкцій після потрапляння боєприпасів в м. Запоріжжя</t>
  </si>
  <si>
    <t>Капітальний ремонт житлового будинку по вул. Запорізька, 2-А з відновленням несучих конструкцій після потрапляння боєприпасів в м. Запоріжжя</t>
  </si>
  <si>
    <t>Капітальний ремонт житлового будинку по вул. Запорізька, 2-Б з відновленням несучих конструкцій після потрапляння боєприпасів в м. Запоріжжя</t>
  </si>
  <si>
    <t>Так</t>
  </si>
  <si>
    <t>Нове будівництво багатоквартирного житлового будинку за адресою: Київська область, Обухівський район, Васильківська територіальна громада, м. Васильків, вул. Декабристів, 42</t>
  </si>
  <si>
    <t>Реконструкція (відновлення пошкодженого внаслідок збройної агресії російської федерації) житлового будинку за адресою: селище міського типу Пісківка, вулиця Привокзальна, будинок 5, Бучанського району, Київської області</t>
  </si>
  <si>
    <t>Капітальний ремонт багатоквартирного будинку по вул. Михайла Грушевського, 1 у м. Вишгород Вишгородського району Київської області, зруйнованого внаслідок влучання ракети</t>
  </si>
  <si>
    <t>Капітальний ремонт багатоквартирного житлового будинку по вул. Яблунська, 17 м. Буча, Бучанському районі, Київської області - Заходи з усунення аварій в багатоквартирному житловому фонді</t>
  </si>
  <si>
    <t>Капітальний ремонт з підсиленням несучих конструкцій багатоквартирного житлового будинку по вул. Гмирі, 11/6 м. Буча, Бучанському районі, Київської області - Заходи з усунення аварій в багатоквартирному житловому фонді</t>
  </si>
  <si>
    <t>Капітальний ремонт багатоквартирного житлового будинку в м. Ірпінь Київської області по вул. Северенівська, 128, який постраждав внаслідок військової агресії російської федерації проти України (в т.ч. проектування)» Коригування</t>
  </si>
  <si>
    <t>Капітальний ремонт багатоквартирного житлового будинку в м. Ірпінь Київської області по вул. Громадянська, 2, який постраждав внаслідок військової агресії російської федерації проти України (в т.ч. проектування)</t>
  </si>
  <si>
    <t>Капітальний ремонт багатоквартирного житлового будинку в м. Ірпінь Київської області по вул. Северенівська, 131, який постраждав внаслідок військової агресії російської федерації проти України (в т.ч. проектування)</t>
  </si>
  <si>
    <t>Капітальний ремонт багатоквартирного житлового будинку в м. Ірпінь Київської області по вул. Академіка Заріфи Алієвої, 61, який постраждав внаслідок військової агресії російської федерації проти України (в т.ч. проектування). Коригування</t>
  </si>
  <si>
    <t>Капітальний ремонт (аварійно- відновлювальні роботи) п`ятиповерхового 2-х секційного житлового будинку пошкодженого в результаті воєнних дій за адресою: смт Макарів, вул. Димитрія Ростовського 62, Бучанського р-н, Київської області</t>
  </si>
  <si>
    <t>Заходи з усунення аварій в житловому фонді шляхом проведення капітального ремонту з відновленням пошкодженої частини багатоквартирного житлового будинку за адресою: Київська обл., Бучанський район, смт. Макарів, вул. Проектна, 10</t>
  </si>
  <si>
    <t>Одеська</t>
  </si>
  <si>
    <t>Капітальний ремонт 9-ти поверхового житлового будинку по вул. Чорноморська,23 в смт. Сеогіївка Білгород-Дністровського району Одеськоі області, пошкодженого в результаті ракетного удару завданого 01.07.2022р.</t>
  </si>
  <si>
    <t>Сумська</t>
  </si>
  <si>
    <t>Капітальний ремонт багатоквартирного житлового будинку (відновлення пошкоджень, спричинених внаслідок збройної агресії) за адресою: Сумська область, м. Тростянець, вул.Нескучанська, 9</t>
  </si>
  <si>
    <t>Капітальний ремонт багатоквартирного житлового будинку (відновлення пошкоджень спричинених внаслідок збройної агресії) за адресою: Сумська область, м. Тростянець, вул. Благовіщенська, 53</t>
  </si>
  <si>
    <t>Капітальний ремонт (термомодернізація) будівлі поліклініки, переходу та дитячого відділення комунального некомерційного підприємства “Тростянецька міська лікарня” Тростянецької міської ради по вул. Нескучанська, 7 в м. Тростянець Сумської області</t>
  </si>
  <si>
    <t>Капітальний ремонт фасаду та ганків КНП “Тростянецька міська лікарня” Тростянецької міської ради, (стаціонарний корпус та дитяче відділення) за адресою: м. Тростянець, вул. Нескучанська, 7</t>
  </si>
  <si>
    <t>Капітальний ремонт приміщень громадського будинку з господарськими (допоміжними) будівлями та спорудами, літера “А-III” по вул. Нескучанська № 7, м. Тростянець Сумської обл. Ремонт приміщень будівлі КНП “Тростянецька міська лікарня” ТМР по вул. Нескучанська, 7 в м. Тростянець Сумської обл. пошкодженої під час російської окупаці</t>
  </si>
  <si>
    <t>Харківська</t>
  </si>
  <si>
    <t>Аварійно-відновлювальні роботи (капітальний ремонт) нежитлова будівля літ «А-3», за адресою: Харківська область,
Харківський (колишній Дергачівський) район, м. Дергачі, площа Перемоги, будинок 1</t>
  </si>
  <si>
    <t>Херсонька</t>
  </si>
  <si>
    <t>Капітальний (аварійний) ремонт покрівлі та фасаду з улаштуванням засобів безперешкодного доступу маломобільних груп населення до адміністративної будівлі за адресою: вул. Визволителів, 100, смт. Високопілля, Високопільский район, Херсонська область, 74000. Коригування</t>
  </si>
  <si>
    <t>Херсонська</t>
  </si>
  <si>
    <t>Чернігівська</t>
  </si>
  <si>
    <t xml:space="preserve">Капітальний ремонт будівлі дитячого садка «Лісова казка» за адресою: вул. Танкістів, 54а,смт. Гончарівське Чернігівського району Чернігівської області (усунення аварій, що сталися внаслідок військової збройної агресії Російської Федерації). Коригування </t>
  </si>
  <si>
    <t>Реконструкція їдальні Іванівського ліцею Іванівської сільської ради, Чернігівського району, Чернігівської області, пошкодженої внаслідок російської військової агресії, за адресою: вул. Шевченка, 1, с. Іванівка, Чернігівського району, Чернігівської області</t>
  </si>
  <si>
    <t>Завершено тендерні процедури
(Так/Ні)</t>
  </si>
  <si>
    <t>Договір на роботи укладено, будівництво розпочато</t>
  </si>
  <si>
    <t>Договір на роботи укладено, будівництво буде розпочато найближчим часом, очікується дозвіл ДІАМ</t>
  </si>
  <si>
    <t>Договір укладено, виконано робіт на 147,2 тис. гривень, потребують оплати</t>
  </si>
  <si>
    <t>Договір на роботи укладено, роботи розпочато</t>
  </si>
  <si>
    <t>так</t>
  </si>
  <si>
    <t>ОНМ-17.03.2023-17030</t>
  </si>
  <si>
    <t>DREAM-UA-050923-8D054B6F</t>
  </si>
  <si>
    <t>ОНМ-17.03.2023-17036</t>
  </si>
  <si>
    <t>DREAM-UA-050923-CB015517</t>
  </si>
  <si>
    <t>ОНМ-20.03.2023-17449</t>
  </si>
  <si>
    <t>DREAM-UA-050923-497CD96F</t>
  </si>
  <si>
    <t>ОНМ-17.03.2023-17039</t>
  </si>
  <si>
    <t>DREAM-UA-050923-D83034E9</t>
  </si>
  <si>
    <t>ОНМ-27.03.2023-23663</t>
  </si>
  <si>
    <t>DREAM-UA-050923-59A0C2C0</t>
  </si>
  <si>
    <t>ОНМ-27.03.2023-23611</t>
  </si>
  <si>
    <t>DREAM-UA-050923-1C9A72B3</t>
  </si>
  <si>
    <t>ОНМ-23.03.2023-21350</t>
  </si>
  <si>
    <t>DREAM-UA-050923-956EC11F</t>
  </si>
  <si>
    <t>ні</t>
  </si>
  <si>
    <t>ОНМ-10.01.2023-636</t>
  </si>
  <si>
    <t>DREAM-UA-050923-EB7FFC24</t>
  </si>
  <si>
    <t>ОНМ-24.01.2023-3166</t>
  </si>
  <si>
    <t>DREAM-UA-050923-13AD3761</t>
  </si>
  <si>
    <t>ОНМ-20.04.2023-48363</t>
  </si>
  <si>
    <t>DREAM-UA-050923-DD04ED93</t>
  </si>
  <si>
    <t>ОНМ-19.04.2023-46806</t>
  </si>
  <si>
    <t>DREAM-UA-050923-7DB2BA5D</t>
  </si>
  <si>
    <t>ОНМ-25.01.2023-3496</t>
  </si>
  <si>
    <t>DREAM-UA-050923-2FF9EF66</t>
  </si>
  <si>
    <t>ОНМ-04.05.2023-68114</t>
  </si>
  <si>
    <t>DREAM-UA-050923-41C41D83</t>
  </si>
  <si>
    <t>ОНМ-13.03.2023-14175</t>
  </si>
  <si>
    <t>DREAM-UA-050923-04590960</t>
  </si>
  <si>
    <t>ОНМ-21.03.2023-18423</t>
  </si>
  <si>
    <t>DREAM-UA-050923-726ADB1A</t>
  </si>
  <si>
    <t>ОНМ-24.04.2023-52689</t>
  </si>
  <si>
    <t>DREAM-UA-050923-FAD843A9</t>
  </si>
  <si>
    <t>ОНМ-24.04.2023-52707</t>
  </si>
  <si>
    <t>DREAM-UA-050923-02C74A28</t>
  </si>
  <si>
    <t>державна</t>
  </si>
  <si>
    <t>ОНМ-04.05.2023-68144</t>
  </si>
  <si>
    <t>DREAM-UA-011123-C09ADAFC</t>
  </si>
  <si>
    <t>ОНМ-04.01.2023-361</t>
  </si>
  <si>
    <t>DREAM-UA-260923-5FA9E552</t>
  </si>
  <si>
    <t>-</t>
  </si>
  <si>
    <t>ОНМ-11.05.2023-77033</t>
  </si>
  <si>
    <t>DREAM-UA-050923-8B13D1F9</t>
  </si>
  <si>
    <t>комунальна</t>
  </si>
  <si>
    <t>ОНМ-09.03.2023-13484</t>
  </si>
  <si>
    <t>DREAM-UA-041223-A7117C78</t>
  </si>
  <si>
    <t>ОНМ-07.03.2023-12858</t>
  </si>
  <si>
    <t>DREAM-UA-251023-9DD9573E</t>
  </si>
  <si>
    <t>ОНМ-09.03.2023-13493</t>
  </si>
  <si>
    <t>DREAM-UA-161023-3B537A15</t>
  </si>
  <si>
    <t>ОНМ-09.03.2023-13489</t>
  </si>
  <si>
    <t>DREAM-UA-191023-DF935491</t>
  </si>
  <si>
    <t>DREAM-UA-251023-A51FACD5</t>
  </si>
  <si>
    <t>ОНМ-24.04.2023-51857</t>
  </si>
  <si>
    <t>BR-11/4/23-4059496-5506</t>
  </si>
  <si>
    <t>№ 39</t>
  </si>
  <si>
    <t>BR-16/03/2023-37641918-1111</t>
  </si>
  <si>
    <t>МІНВЕТЕРАНІВ 
(РКМУ від 24.06.2023 № 557)</t>
  </si>
  <si>
    <t>АГЕНТСТВО ВІДНОВЛЕННЯ (ПКМУ від 25.07.2023 № 770)</t>
  </si>
  <si>
    <t xml:space="preserve">№8 </t>
  </si>
  <si>
    <t>№9</t>
  </si>
  <si>
    <t>№8</t>
  </si>
  <si>
    <t>№3</t>
  </si>
  <si>
    <t>№1</t>
  </si>
  <si>
    <t xml:space="preserve">Київська </t>
  </si>
  <si>
    <t>Реконструкція Бородянського центру соціально-психологічної реабілітації населення за адресою: Київська область, Бучанський район, смт. Бородянка, вул. Центральна, 228</t>
  </si>
  <si>
    <t>абзац другий пункту 2</t>
  </si>
  <si>
    <t>ОНМ-11.05.2023-76365</t>
  </si>
  <si>
    <t>12770 (ветеранів війни та членів їх сімей)</t>
  </si>
  <si>
    <t>обгрунтовані пропозиції надані листом Мінветеранів від 08.01.2024 № 342/1.1/8.2-24</t>
  </si>
  <si>
    <t xml:space="preserve">Розпорядження КМУ від 24.06.2023 № 557-р </t>
  </si>
  <si>
    <t xml:space="preserve">державна </t>
  </si>
  <si>
    <t>МІНОБОРОНИ 
(РКМУ від 22.08.2023 № 732)</t>
  </si>
  <si>
    <t>Львівська</t>
  </si>
  <si>
    <t>№ 732-р від 22.08.2023</t>
  </si>
  <si>
    <t>Реконструкція будівель навчального корпусу, їдальні та дитячого садочку під влаштування навчального корпусу з їдальнею та медичним пунктом Військового ліцею національної академії сухопутнихї військ імені Гетьмана петра Сагайдачного. Коригування</t>
  </si>
  <si>
    <t>28848,554</t>
  </si>
  <si>
    <t>№ 1</t>
  </si>
  <si>
    <t>РЕ-5/4/23-00022562-4963</t>
  </si>
  <si>
    <t>Реконструкція будівлі спального корпусу на 300 чоловік за адресою Львівська область м. Червоноград вул. Івасюка, 4 військове містечко № 81. Коригування</t>
  </si>
  <si>
    <t>РЕ-5/4/23-00022562-4961</t>
  </si>
  <si>
    <t>Реконструкція майстерні під навчально-тренувальний комплекс та реконструкція існуючих господарських будівель пральні та гаражів. Коригування</t>
  </si>
  <si>
    <t>РЕ-5/4/23-00022562-4959</t>
  </si>
  <si>
    <t>МВС для ДСНС 
(РКМУ від 06.10.2023  № 895)</t>
  </si>
  <si>
    <t>№ 895-р від 6 жовтня 2023 р</t>
  </si>
  <si>
    <t>Нове будівництво Командно-
диспетчерського пункту (пункту управління польотами) аеродрому “Ніжин” за адресою: Чернігівська обл., м. Ніжин, вул. Космонавтів, 90</t>
  </si>
  <si>
    <t>ОНМ-17.01.2023-1474</t>
  </si>
  <si>
    <t>CO-8/4/23-33965532-5143</t>
  </si>
  <si>
    <t>Капітальний ремонт будівлі пожежного депо на 6 виїздів за адресою м. Чернігів, проспект Миру, 190 а з виділенням черговості: 1-ша черга — капітальний ремонт частини покрівлі, входів до підвалів; 2-га черга — утеплення фасадів</t>
  </si>
  <si>
    <t>ОНМ-19.01.2023-1590</t>
  </si>
  <si>
    <t>BR-7/5/23-38590042-6447</t>
  </si>
  <si>
    <t>Розроблення проектно-кошторисної документації на проектування
об’єкта будівництва: “Нове будівництво Державного пожежно-рятувального посту Головного управління ДСНС України у Херсонській області в селищі Високопілля по вул. Банкова, 10 в</t>
  </si>
  <si>
    <t>CO-8/4/23-25899361-5283</t>
  </si>
  <si>
    <t>№4</t>
  </si>
  <si>
    <t>ВСЬОГО</t>
  </si>
  <si>
    <t xml:space="preserve">Перелік проектів,  які реалізовувались у 2023 році за рахунок Фонду ліквідації наслідків збройної агресії (головні розпорядники ЦОВВ) та рекомендуються до схвалення на засіданні Міжвідомчої робочої групи  09.02.2024 року для фінансування у 2024 році </t>
  </si>
  <si>
    <t>Комунальна</t>
  </si>
  <si>
    <t>спільна сумісна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</si>
</sst>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dd\.mm\.yyyy"/>
    <numFmt numFmtId="165" formatCode="&quot;Дат = &quot;\ 0;;"/>
    <numFmt numFmtId="166" formatCode="#,##0.000;[Red]\-#,##0.000;"/>
    <numFmt numFmtId="167" formatCode="#,##0.000_ ;[Red]\-#,##0.000\ "/>
    <numFmt numFmtId="168" formatCode="#,##0_ ;[Red]\-#,##0\ "/>
    <numFmt numFmtId="169" formatCode="0.000"/>
    <numFmt numFmtId="170" formatCode="#,##0.0"/>
    <numFmt numFmtId="171" formatCode="#,##0.000"/>
  </numFmts>
  <fonts count="25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1" applyFont="1"/>
    <xf numFmtId="0" fontId="10" fillId="0" borderId="0" xfId="0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5" borderId="1" xfId="1" applyFont="1" applyFill="1" applyBorder="1" applyAlignment="1">
      <alignment horizontal="center" vertical="center" wrapText="1"/>
    </xf>
    <xf numFmtId="168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top" wrapText="1"/>
    </xf>
    <xf numFmtId="167" fontId="16" fillId="3" borderId="1" xfId="0" applyNumberFormat="1" applyFont="1" applyFill="1" applyBorder="1" applyAlignment="1">
      <alignment horizontal="center" vertical="center"/>
    </xf>
    <xf numFmtId="171" fontId="8" fillId="0" borderId="0" xfId="0" applyNumberFormat="1" applyFont="1" applyAlignment="1">
      <alignment horizontal="center"/>
    </xf>
    <xf numFmtId="171" fontId="9" fillId="0" borderId="0" xfId="0" applyNumberFormat="1" applyFont="1" applyAlignment="1">
      <alignment horizontal="center" vertical="center"/>
    </xf>
    <xf numFmtId="171" fontId="10" fillId="2" borderId="0" xfId="0" applyNumberFormat="1" applyFont="1" applyFill="1"/>
    <xf numFmtId="171" fontId="6" fillId="0" borderId="0" xfId="0" applyNumberFormat="1" applyFont="1"/>
    <xf numFmtId="171" fontId="10" fillId="0" borderId="0" xfId="0" applyNumberFormat="1" applyFont="1" applyAlignment="1">
      <alignment horizontal="center"/>
    </xf>
    <xf numFmtId="171" fontId="10" fillId="0" borderId="0" xfId="0" applyNumberFormat="1" applyFont="1"/>
    <xf numFmtId="171" fontId="16" fillId="3" borderId="1" xfId="0" applyNumberFormat="1" applyFont="1" applyFill="1" applyBorder="1" applyAlignment="1">
      <alignment horizontal="center" vertical="center"/>
    </xf>
    <xf numFmtId="171" fontId="3" fillId="0" borderId="1" xfId="0" applyNumberFormat="1" applyFont="1" applyBorder="1" applyAlignment="1">
      <alignment horizontal="center" vertical="center"/>
    </xf>
    <xf numFmtId="171" fontId="5" fillId="0" borderId="1" xfId="0" applyNumberFormat="1" applyFont="1" applyBorder="1" applyAlignment="1">
      <alignment horizontal="center" vertical="center" wrapText="1"/>
    </xf>
    <xf numFmtId="171" fontId="5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0" fontId="17" fillId="0" borderId="1" xfId="0" applyNumberFormat="1" applyFont="1" applyBorder="1" applyAlignment="1">
      <alignment horizontal="center" vertical="center"/>
    </xf>
    <xf numFmtId="171" fontId="17" fillId="0" borderId="1" xfId="0" applyNumberFormat="1" applyFont="1" applyBorder="1" applyAlignment="1">
      <alignment horizontal="center" vertical="center"/>
    </xf>
    <xf numFmtId="171" fontId="17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3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167" fontId="3" fillId="0" borderId="0" xfId="0" applyNumberFormat="1" applyFont="1"/>
    <xf numFmtId="0" fontId="19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top" wrapText="1"/>
    </xf>
    <xf numFmtId="171" fontId="5" fillId="0" borderId="1" xfId="0" applyNumberFormat="1" applyFont="1" applyBorder="1" applyAlignment="1">
      <alignment horizontal="center" vertical="center"/>
    </xf>
    <xf numFmtId="171" fontId="19" fillId="4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6" fillId="0" borderId="0" xfId="0" applyNumberFormat="1" applyFont="1"/>
    <xf numFmtId="167" fontId="19" fillId="3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8" fontId="19" fillId="4" borderId="1" xfId="0" applyNumberFormat="1" applyFont="1" applyFill="1" applyBorder="1" applyAlignment="1">
      <alignment horizontal="center" vertical="center"/>
    </xf>
    <xf numFmtId="171" fontId="5" fillId="5" borderId="2" xfId="0" applyNumberFormat="1" applyFont="1" applyFill="1" applyBorder="1" applyAlignment="1">
      <alignment horizontal="center" vertical="center" wrapText="1"/>
    </xf>
    <xf numFmtId="171" fontId="5" fillId="0" borderId="2" xfId="0" applyNumberFormat="1" applyFont="1" applyBorder="1" applyAlignment="1">
      <alignment horizontal="center" vertical="center"/>
    </xf>
    <xf numFmtId="171" fontId="3" fillId="0" borderId="2" xfId="0" applyNumberFormat="1" applyFont="1" applyBorder="1" applyAlignment="1">
      <alignment horizontal="center" vertical="center"/>
    </xf>
    <xf numFmtId="168" fontId="5" fillId="0" borderId="2" xfId="0" applyNumberFormat="1" applyFont="1" applyBorder="1" applyAlignment="1">
      <alignment horizontal="center" vertical="center"/>
    </xf>
    <xf numFmtId="171" fontId="20" fillId="0" borderId="5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1" fontId="17" fillId="0" borderId="1" xfId="0" applyNumberFormat="1" applyFont="1" applyBorder="1"/>
    <xf numFmtId="0" fontId="17" fillId="0" borderId="1" xfId="0" applyFont="1" applyBorder="1"/>
    <xf numFmtId="167" fontId="17" fillId="0" borderId="0" xfId="0" applyNumberFormat="1" applyFont="1"/>
    <xf numFmtId="0" fontId="19" fillId="4" borderId="1" xfId="0" applyFont="1" applyFill="1" applyBorder="1" applyAlignment="1">
      <alignment horizontal="center" vertical="center"/>
    </xf>
    <xf numFmtId="166" fontId="19" fillId="4" borderId="1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textRotation="90" wrapText="1"/>
    </xf>
    <xf numFmtId="169" fontId="5" fillId="0" borderId="1" xfId="0" applyNumberFormat="1" applyFont="1" applyBorder="1" applyAlignment="1">
      <alignment horizontal="center" vertical="center" wrapText="1"/>
    </xf>
    <xf numFmtId="0" fontId="5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67" fontId="17" fillId="0" borderId="5" xfId="0" applyNumberFormat="1" applyFont="1" applyBorder="1" applyAlignment="1">
      <alignment horizontal="center" vertical="center" textRotation="90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169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/>
    </xf>
    <xf numFmtId="171" fontId="22" fillId="0" borderId="5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167" fontId="17" fillId="0" borderId="1" xfId="0" applyNumberFormat="1" applyFont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center" vertical="center"/>
    </xf>
    <xf numFmtId="1" fontId="14" fillId="6" borderId="1" xfId="0" applyNumberFormat="1" applyFont="1" applyFill="1" applyBorder="1" applyAlignment="1">
      <alignment horizontal="center" vertical="center"/>
    </xf>
    <xf numFmtId="171" fontId="16" fillId="6" borderId="1" xfId="0" applyNumberFormat="1" applyFont="1" applyFill="1" applyBorder="1" applyAlignment="1">
      <alignment horizontal="center" vertical="center"/>
    </xf>
    <xf numFmtId="171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71" fontId="15" fillId="0" borderId="3" xfId="0" applyNumberFormat="1" applyFont="1" applyBorder="1" applyAlignment="1">
      <alignment horizontal="center" vertical="center" wrapText="1"/>
    </xf>
    <xf numFmtId="171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textRotation="90" wrapText="1"/>
    </xf>
    <xf numFmtId="0" fontId="15" fillId="5" borderId="1" xfId="1" applyFont="1" applyFill="1" applyBorder="1" applyAlignment="1">
      <alignment horizontal="center" vertical="center" wrapText="1"/>
    </xf>
  </cellXfs>
  <cellStyles count="4">
    <cellStyle name="Звичайний" xfId="0" builtinId="0"/>
    <cellStyle name="Звичайний 4" xfId="1"/>
    <cellStyle name="Звичайний 6" xfId="3"/>
    <cellStyle name="Звичайний 8 2" xfId="2"/>
  </cellStyles>
  <dxfs count="14">
    <dxf>
      <font>
        <color rgb="FFFFFF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4">
    <tableStyle name="Звітність фінал-style" pivot="0" count="3">
      <tableStyleElement type="headerRow" dxfId="13"/>
      <tableStyleElement type="firstRowStripe" dxfId="12"/>
      <tableStyleElement type="secondRowStripe" dxfId="11"/>
    </tableStyle>
    <tableStyle name="Звітність фінал-style 2" pivot="0" count="3">
      <tableStyleElement type="headerRow" dxfId="10"/>
      <tableStyleElement type="firstRowStripe" dxfId="9"/>
      <tableStyleElement type="secondRowStripe" dxfId="8"/>
    </tableStyle>
    <tableStyle name="Звітність фінал-style 3" pivot="0" count="3">
      <tableStyleElement type="headerRow" dxfId="7"/>
      <tableStyleElement type="firstRowStripe" dxfId="6"/>
      <tableStyleElement type="secondRowStripe" dxfId="5"/>
    </tableStyle>
    <tableStyle name="Звітність фінал-style 4" pivot="0" count="3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tabSelected="1" view="pageBreakPreview" topLeftCell="A31" zoomScale="55" zoomScaleNormal="70" zoomScaleSheetLayoutView="55" workbookViewId="0">
      <selection activeCell="P33" sqref="P33"/>
    </sheetView>
  </sheetViews>
  <sheetFormatPr defaultColWidth="14.42578125" defaultRowHeight="15" customHeight="1" x14ac:dyDescent="0.3"/>
  <cols>
    <col min="1" max="1" width="10.5703125" style="6" customWidth="1"/>
    <col min="2" max="2" width="45.140625" style="6" customWidth="1"/>
    <col min="3" max="3" width="17.7109375" style="32" customWidth="1"/>
    <col min="4" max="4" width="50.7109375" style="32" customWidth="1"/>
    <col min="5" max="5" width="14.5703125" style="6" customWidth="1"/>
    <col min="6" max="6" width="14.42578125" style="6"/>
    <col min="7" max="7" width="25.42578125" style="21" customWidth="1"/>
    <col min="8" max="8" width="24.28515625" style="21" customWidth="1"/>
    <col min="9" max="9" width="23.5703125" style="21" customWidth="1"/>
    <col min="10" max="10" width="25" style="21" customWidth="1"/>
    <col min="11" max="11" width="23.85546875" style="21" customWidth="1"/>
    <col min="12" max="12" width="27.7109375" style="21" customWidth="1"/>
    <col min="13" max="13" width="19.28515625" style="21" customWidth="1"/>
    <col min="14" max="14" width="20.42578125" style="21" customWidth="1"/>
    <col min="15" max="15" width="13" style="32" customWidth="1"/>
    <col min="16" max="16" width="8.85546875" style="6" customWidth="1"/>
    <col min="17" max="17" width="26.5703125" style="6" customWidth="1"/>
    <col min="18" max="18" width="19.140625" style="6" customWidth="1"/>
    <col min="19" max="19" width="26.42578125" style="11" customWidth="1"/>
    <col min="20" max="20" width="18" style="11" customWidth="1"/>
    <col min="21" max="21" width="18.85546875" style="11" customWidth="1"/>
    <col min="22" max="22" width="24.28515625" style="11" customWidth="1"/>
    <col min="23" max="23" width="20.42578125" style="12" customWidth="1"/>
    <col min="24" max="24" width="28.140625" style="12" customWidth="1"/>
    <col min="25" max="25" width="14.7109375" style="12" customWidth="1"/>
    <col min="26" max="26" width="14.42578125" style="12" customWidth="1"/>
    <col min="27" max="27" width="31.5703125" style="12" customWidth="1"/>
    <col min="28" max="28" width="20.85546875" style="6" customWidth="1"/>
    <col min="29" max="29" width="18" style="9" customWidth="1"/>
    <col min="30" max="16384" width="14.42578125" style="6"/>
  </cols>
  <sheetData>
    <row r="1" spans="1:29" ht="19.5" customHeight="1" x14ac:dyDescent="0.3">
      <c r="B1" s="7" t="s">
        <v>0</v>
      </c>
      <c r="C1" s="36"/>
      <c r="D1" s="36"/>
      <c r="E1" s="8"/>
      <c r="F1" s="8"/>
      <c r="G1" s="18"/>
      <c r="H1" s="19"/>
      <c r="I1" s="18"/>
      <c r="J1" s="20"/>
      <c r="M1" s="18"/>
      <c r="N1" s="18"/>
      <c r="O1" s="36"/>
      <c r="S1" s="6"/>
      <c r="T1" s="6"/>
      <c r="U1" s="6"/>
      <c r="V1" s="6"/>
      <c r="W1" s="6"/>
      <c r="X1" s="6"/>
      <c r="Y1" s="6"/>
      <c r="Z1" s="103"/>
      <c r="AA1" s="103"/>
    </row>
    <row r="2" spans="1:29" ht="36" customHeight="1" x14ac:dyDescent="0.25">
      <c r="A2" s="105" t="s">
        <v>174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</row>
    <row r="3" spans="1:29" ht="15.75" customHeight="1" x14ac:dyDescent="0.3">
      <c r="D3" s="39"/>
      <c r="E3" s="10"/>
      <c r="F3" s="10"/>
      <c r="G3" s="22"/>
      <c r="H3" s="23"/>
      <c r="J3" s="20"/>
      <c r="K3" s="23"/>
      <c r="L3" s="23"/>
    </row>
    <row r="4" spans="1:29" ht="35.25" customHeight="1" x14ac:dyDescent="0.25">
      <c r="A4" s="104" t="s">
        <v>24</v>
      </c>
      <c r="B4" s="96" t="s">
        <v>2</v>
      </c>
      <c r="C4" s="99" t="s">
        <v>34</v>
      </c>
      <c r="D4" s="97" t="s">
        <v>3</v>
      </c>
      <c r="E4" s="96" t="s">
        <v>1</v>
      </c>
      <c r="F4" s="98"/>
      <c r="G4" s="90" t="s">
        <v>7</v>
      </c>
      <c r="H4" s="90"/>
      <c r="I4" s="90" t="s">
        <v>27</v>
      </c>
      <c r="J4" s="90"/>
      <c r="K4" s="90" t="s">
        <v>30</v>
      </c>
      <c r="L4" s="90" t="s">
        <v>13</v>
      </c>
      <c r="M4" s="90"/>
      <c r="N4" s="90"/>
      <c r="O4" s="91" t="s">
        <v>73</v>
      </c>
      <c r="P4" s="106" t="s">
        <v>14</v>
      </c>
      <c r="Q4" s="102" t="s">
        <v>23</v>
      </c>
      <c r="R4" s="102" t="s">
        <v>15</v>
      </c>
      <c r="S4" s="107" t="s">
        <v>31</v>
      </c>
      <c r="T4" s="102" t="s">
        <v>16</v>
      </c>
      <c r="U4" s="107" t="s">
        <v>17</v>
      </c>
      <c r="V4" s="13" t="s">
        <v>32</v>
      </c>
      <c r="W4" s="107" t="s">
        <v>26</v>
      </c>
      <c r="X4" s="13" t="s">
        <v>33</v>
      </c>
      <c r="Y4" s="102" t="s">
        <v>18</v>
      </c>
      <c r="Z4" s="102"/>
      <c r="AA4" s="102" t="s">
        <v>11</v>
      </c>
    </row>
    <row r="5" spans="1:29" ht="17.25" customHeight="1" x14ac:dyDescent="0.25">
      <c r="A5" s="104"/>
      <c r="B5" s="96"/>
      <c r="C5" s="100"/>
      <c r="D5" s="97"/>
      <c r="E5" s="98"/>
      <c r="F5" s="98"/>
      <c r="G5" s="90"/>
      <c r="H5" s="90"/>
      <c r="I5" s="90" t="s">
        <v>29</v>
      </c>
      <c r="J5" s="90" t="s">
        <v>28</v>
      </c>
      <c r="K5" s="90"/>
      <c r="L5" s="94" t="s">
        <v>10</v>
      </c>
      <c r="M5" s="94" t="s">
        <v>25</v>
      </c>
      <c r="N5" s="94" t="s">
        <v>6</v>
      </c>
      <c r="O5" s="92"/>
      <c r="P5" s="106"/>
      <c r="Q5" s="102"/>
      <c r="R5" s="102"/>
      <c r="S5" s="107"/>
      <c r="T5" s="102"/>
      <c r="U5" s="107"/>
      <c r="V5" s="107" t="s">
        <v>19</v>
      </c>
      <c r="W5" s="107"/>
      <c r="X5" s="107" t="s">
        <v>20</v>
      </c>
      <c r="Y5" s="102" t="s">
        <v>21</v>
      </c>
      <c r="Z5" s="102" t="s">
        <v>22</v>
      </c>
      <c r="AA5" s="102"/>
    </row>
    <row r="6" spans="1:29" ht="15" customHeight="1" x14ac:dyDescent="0.25">
      <c r="A6" s="104"/>
      <c r="B6" s="96"/>
      <c r="C6" s="100"/>
      <c r="D6" s="97"/>
      <c r="E6" s="96" t="s">
        <v>4</v>
      </c>
      <c r="F6" s="96" t="s">
        <v>5</v>
      </c>
      <c r="G6" s="94" t="s">
        <v>8</v>
      </c>
      <c r="H6" s="94" t="s">
        <v>9</v>
      </c>
      <c r="I6" s="90"/>
      <c r="J6" s="90"/>
      <c r="K6" s="90"/>
      <c r="L6" s="94"/>
      <c r="M6" s="94"/>
      <c r="N6" s="94"/>
      <c r="O6" s="92"/>
      <c r="P6" s="106"/>
      <c r="Q6" s="102"/>
      <c r="R6" s="102"/>
      <c r="S6" s="107"/>
      <c r="T6" s="102"/>
      <c r="U6" s="107"/>
      <c r="V6" s="107"/>
      <c r="W6" s="107"/>
      <c r="X6" s="107"/>
      <c r="Y6" s="102"/>
      <c r="Z6" s="102"/>
      <c r="AA6" s="102"/>
      <c r="AC6" s="6"/>
    </row>
    <row r="7" spans="1:29" ht="24.75" customHeight="1" x14ac:dyDescent="0.25">
      <c r="A7" s="104"/>
      <c r="B7" s="96"/>
      <c r="C7" s="100"/>
      <c r="D7" s="97"/>
      <c r="E7" s="96"/>
      <c r="F7" s="96"/>
      <c r="G7" s="94"/>
      <c r="H7" s="94"/>
      <c r="I7" s="90"/>
      <c r="J7" s="90"/>
      <c r="K7" s="90"/>
      <c r="L7" s="94"/>
      <c r="M7" s="94"/>
      <c r="N7" s="94"/>
      <c r="O7" s="92"/>
      <c r="P7" s="106"/>
      <c r="Q7" s="102"/>
      <c r="R7" s="102"/>
      <c r="S7" s="107"/>
      <c r="T7" s="102"/>
      <c r="U7" s="107"/>
      <c r="V7" s="107"/>
      <c r="W7" s="107"/>
      <c r="X7" s="107"/>
      <c r="Y7" s="102"/>
      <c r="Z7" s="102"/>
      <c r="AA7" s="102"/>
      <c r="AC7" s="6"/>
    </row>
    <row r="8" spans="1:29" ht="21.75" customHeight="1" x14ac:dyDescent="0.25">
      <c r="A8" s="104"/>
      <c r="B8" s="96"/>
      <c r="C8" s="100"/>
      <c r="D8" s="97"/>
      <c r="E8" s="96"/>
      <c r="F8" s="96"/>
      <c r="G8" s="94"/>
      <c r="H8" s="94"/>
      <c r="I8" s="90"/>
      <c r="J8" s="90"/>
      <c r="K8" s="90"/>
      <c r="L8" s="94"/>
      <c r="M8" s="94"/>
      <c r="N8" s="94"/>
      <c r="O8" s="92"/>
      <c r="P8" s="106"/>
      <c r="Q8" s="102"/>
      <c r="R8" s="102"/>
      <c r="S8" s="107"/>
      <c r="T8" s="102"/>
      <c r="U8" s="107"/>
      <c r="V8" s="107"/>
      <c r="W8" s="107"/>
      <c r="X8" s="107"/>
      <c r="Y8" s="102"/>
      <c r="Z8" s="102"/>
      <c r="AA8" s="102"/>
      <c r="AC8" s="6"/>
    </row>
    <row r="9" spans="1:29" ht="35.25" customHeight="1" x14ac:dyDescent="0.25">
      <c r="A9" s="104"/>
      <c r="B9" s="96"/>
      <c r="C9" s="101"/>
      <c r="D9" s="97"/>
      <c r="E9" s="96"/>
      <c r="F9" s="96"/>
      <c r="G9" s="95"/>
      <c r="H9" s="95"/>
      <c r="I9" s="90"/>
      <c r="J9" s="90"/>
      <c r="K9" s="90"/>
      <c r="L9" s="95"/>
      <c r="M9" s="95"/>
      <c r="N9" s="95"/>
      <c r="O9" s="93"/>
      <c r="P9" s="106"/>
      <c r="Q9" s="102"/>
      <c r="R9" s="102"/>
      <c r="S9" s="107"/>
      <c r="T9" s="102"/>
      <c r="U9" s="107"/>
      <c r="V9" s="107"/>
      <c r="W9" s="107"/>
      <c r="X9" s="107"/>
      <c r="Y9" s="102"/>
      <c r="Z9" s="102"/>
      <c r="AA9" s="102"/>
      <c r="AC9" s="6"/>
    </row>
    <row r="10" spans="1:29" s="46" customFormat="1" x14ac:dyDescent="0.25">
      <c r="A10" s="44">
        <v>1</v>
      </c>
      <c r="B10" s="45">
        <v>2</v>
      </c>
      <c r="C10" s="44">
        <v>3</v>
      </c>
      <c r="D10" s="45">
        <v>4</v>
      </c>
      <c r="E10" s="44">
        <v>5</v>
      </c>
      <c r="F10" s="45">
        <v>6</v>
      </c>
      <c r="G10" s="44">
        <v>7</v>
      </c>
      <c r="H10" s="45">
        <v>8</v>
      </c>
      <c r="I10" s="44">
        <v>9</v>
      </c>
      <c r="J10" s="45">
        <v>10</v>
      </c>
      <c r="K10" s="44">
        <v>11</v>
      </c>
      <c r="L10" s="45">
        <v>12</v>
      </c>
      <c r="M10" s="44">
        <v>13</v>
      </c>
      <c r="N10" s="45">
        <v>14</v>
      </c>
      <c r="O10" s="44">
        <v>15</v>
      </c>
      <c r="P10" s="45">
        <v>16</v>
      </c>
      <c r="Q10" s="44">
        <v>17</v>
      </c>
      <c r="R10" s="45">
        <v>18</v>
      </c>
      <c r="S10" s="44">
        <v>19</v>
      </c>
      <c r="T10" s="45">
        <v>20</v>
      </c>
      <c r="U10" s="44">
        <v>21</v>
      </c>
      <c r="V10" s="45">
        <v>22</v>
      </c>
      <c r="W10" s="44">
        <v>23</v>
      </c>
      <c r="X10" s="45">
        <v>24</v>
      </c>
      <c r="Y10" s="44">
        <v>25</v>
      </c>
      <c r="Z10" s="45">
        <v>26</v>
      </c>
      <c r="AA10" s="44">
        <v>27</v>
      </c>
    </row>
    <row r="11" spans="1:29" s="46" customFormat="1" ht="31.5" customHeight="1" x14ac:dyDescent="0.25">
      <c r="A11" s="87"/>
      <c r="B11" s="86" t="s">
        <v>173</v>
      </c>
      <c r="C11" s="88"/>
      <c r="D11" s="87"/>
      <c r="E11" s="88"/>
      <c r="F11" s="87"/>
      <c r="G11" s="89">
        <f>G12+G47+G49+G53</f>
        <v>2868522.4120000005</v>
      </c>
      <c r="H11" s="89">
        <f t="shared" ref="H11:N11" si="0">H12+H47+H49+H53</f>
        <v>1921600.8545860001</v>
      </c>
      <c r="I11" s="89">
        <f t="shared" si="0"/>
        <v>2318735.0740000005</v>
      </c>
      <c r="J11" s="89">
        <f t="shared" si="0"/>
        <v>774768.86554399994</v>
      </c>
      <c r="K11" s="89">
        <f t="shared" si="0"/>
        <v>1543966.2084559998</v>
      </c>
      <c r="L11" s="89">
        <f t="shared" si="0"/>
        <v>1799750.0448860002</v>
      </c>
      <c r="M11" s="89">
        <f t="shared" si="0"/>
        <v>1794750.0438860001</v>
      </c>
      <c r="N11" s="89">
        <f t="shared" si="0"/>
        <v>5000</v>
      </c>
      <c r="O11" s="88"/>
      <c r="P11" s="87"/>
      <c r="Q11" s="88"/>
      <c r="R11" s="87"/>
      <c r="S11" s="88"/>
      <c r="T11" s="87"/>
      <c r="U11" s="88"/>
      <c r="V11" s="87"/>
      <c r="W11" s="88"/>
      <c r="X11" s="87"/>
      <c r="Y11" s="88"/>
      <c r="Z11" s="87"/>
      <c r="AA11" s="88"/>
    </row>
    <row r="12" spans="1:29" ht="52.5" customHeight="1" x14ac:dyDescent="0.25">
      <c r="A12" s="14"/>
      <c r="B12" s="83" t="s">
        <v>137</v>
      </c>
      <c r="C12" s="37"/>
      <c r="D12" s="40" t="s">
        <v>12</v>
      </c>
      <c r="E12" s="16" t="s">
        <v>12</v>
      </c>
      <c r="F12" s="15" t="s">
        <v>12</v>
      </c>
      <c r="G12" s="24">
        <f>G13+G20+G32+G34+G40+G42+G44</f>
        <v>2148580.7440000004</v>
      </c>
      <c r="H12" s="24">
        <f t="shared" ref="H12:L12" si="1">H13+H20+H32+H34+H40+H42+H44</f>
        <v>1729990.1036360001</v>
      </c>
      <c r="I12" s="24">
        <f t="shared" si="1"/>
        <v>1789568.6890000002</v>
      </c>
      <c r="J12" s="24">
        <f t="shared" si="1"/>
        <v>418590.64036399999</v>
      </c>
      <c r="K12" s="24">
        <f t="shared" si="1"/>
        <v>1370978.0486359999</v>
      </c>
      <c r="L12" s="24">
        <f t="shared" si="1"/>
        <v>1621761.8840660001</v>
      </c>
      <c r="M12" s="24">
        <f t="shared" ref="M12" si="2">M13+M20+M32+M34+M40+M42+M44</f>
        <v>1621761.8840660001</v>
      </c>
      <c r="N12" s="24">
        <f t="shared" ref="N12" si="3">N13+N20+N32+N34+N40+N42+N44</f>
        <v>0</v>
      </c>
      <c r="O12" s="47" t="s">
        <v>12</v>
      </c>
      <c r="P12" s="16" t="s">
        <v>12</v>
      </c>
      <c r="Q12" s="16" t="s">
        <v>12</v>
      </c>
      <c r="R12" s="16" t="s">
        <v>12</v>
      </c>
      <c r="S12" s="16" t="s">
        <v>12</v>
      </c>
      <c r="T12" s="16" t="s">
        <v>12</v>
      </c>
      <c r="U12" s="16" t="s">
        <v>12</v>
      </c>
      <c r="V12" s="16" t="s">
        <v>12</v>
      </c>
      <c r="W12" s="16" t="s">
        <v>12</v>
      </c>
      <c r="X12" s="16" t="s">
        <v>12</v>
      </c>
      <c r="Y12" s="17" t="s">
        <v>12</v>
      </c>
      <c r="Z12" s="17" t="s">
        <v>12</v>
      </c>
      <c r="AA12" s="16" t="s">
        <v>12</v>
      </c>
      <c r="AC12" s="6"/>
    </row>
    <row r="13" spans="1:29" s="32" customFormat="1" ht="18.75" x14ac:dyDescent="0.3">
      <c r="A13" s="59"/>
      <c r="B13" s="38" t="s">
        <v>38</v>
      </c>
      <c r="C13" s="38"/>
      <c r="D13" s="41" t="s">
        <v>12</v>
      </c>
      <c r="E13" s="41" t="s">
        <v>12</v>
      </c>
      <c r="F13" s="41" t="s">
        <v>12</v>
      </c>
      <c r="G13" s="43">
        <f t="shared" ref="G13:N13" si="4">SUM(G14:G19)</f>
        <v>660243.96800000011</v>
      </c>
      <c r="H13" s="43">
        <f t="shared" si="4"/>
        <v>568807.54385600006</v>
      </c>
      <c r="I13" s="43">
        <f t="shared" si="4"/>
        <v>567667.61800000013</v>
      </c>
      <c r="J13" s="43">
        <f t="shared" si="4"/>
        <v>91436.42414399999</v>
      </c>
      <c r="K13" s="43">
        <f t="shared" si="4"/>
        <v>476231.19385599997</v>
      </c>
      <c r="L13" s="43">
        <f t="shared" si="4"/>
        <v>568807.54385600006</v>
      </c>
      <c r="M13" s="43">
        <f t="shared" si="4"/>
        <v>568807.54385600006</v>
      </c>
      <c r="N13" s="43">
        <f t="shared" si="4"/>
        <v>0</v>
      </c>
      <c r="O13" s="49">
        <f t="shared" ref="O13" si="5">SUM(O14:O16)</f>
        <v>0</v>
      </c>
      <c r="P13" s="41" t="s">
        <v>12</v>
      </c>
      <c r="Q13" s="41" t="s">
        <v>12</v>
      </c>
      <c r="R13" s="41" t="s">
        <v>12</v>
      </c>
      <c r="S13" s="41" t="s">
        <v>12</v>
      </c>
      <c r="T13" s="41" t="s">
        <v>12</v>
      </c>
      <c r="U13" s="41" t="s">
        <v>12</v>
      </c>
      <c r="V13" s="41" t="s">
        <v>12</v>
      </c>
      <c r="W13" s="41" t="s">
        <v>12</v>
      </c>
      <c r="X13" s="41" t="s">
        <v>12</v>
      </c>
      <c r="Y13" s="49">
        <f>SUM(Y14:Y19)</f>
        <v>1085</v>
      </c>
      <c r="Z13" s="60">
        <f>SUM(Z14:Z16)</f>
        <v>0</v>
      </c>
      <c r="AA13" s="41" t="s">
        <v>12</v>
      </c>
      <c r="AB13" s="58"/>
      <c r="AC13" s="61"/>
    </row>
    <row r="14" spans="1:29" s="32" customFormat="1" ht="93.75" x14ac:dyDescent="0.3">
      <c r="A14" s="35">
        <v>1</v>
      </c>
      <c r="B14" s="34" t="s">
        <v>38</v>
      </c>
      <c r="C14" s="5" t="s">
        <v>35</v>
      </c>
      <c r="D14" s="4" t="s">
        <v>39</v>
      </c>
      <c r="E14" s="2">
        <v>2023</v>
      </c>
      <c r="F14" s="3">
        <v>2024</v>
      </c>
      <c r="G14" s="26">
        <v>226117.84</v>
      </c>
      <c r="H14" s="42">
        <v>185805.22529</v>
      </c>
      <c r="I14" s="27">
        <v>216117.837</v>
      </c>
      <c r="J14" s="27">
        <v>40312.614710000002</v>
      </c>
      <c r="K14" s="25">
        <f t="shared" ref="K14:K19" si="6">I14-J14</f>
        <v>175805.22229000001</v>
      </c>
      <c r="L14" s="42">
        <f t="shared" ref="L14:L19" si="7">M14+N14</f>
        <v>185805.22529</v>
      </c>
      <c r="M14" s="25">
        <f t="shared" ref="M14:M19" si="8">H14</f>
        <v>185805.22529</v>
      </c>
      <c r="N14" s="42"/>
      <c r="O14" s="48" t="s">
        <v>45</v>
      </c>
      <c r="P14" s="84" t="s">
        <v>175</v>
      </c>
      <c r="Q14" s="76" t="s">
        <v>138</v>
      </c>
      <c r="R14" s="28" t="s">
        <v>78</v>
      </c>
      <c r="S14" s="63" t="s">
        <v>79</v>
      </c>
      <c r="T14" s="63" t="s">
        <v>80</v>
      </c>
      <c r="U14" s="63" t="s">
        <v>36</v>
      </c>
      <c r="V14" s="63"/>
      <c r="W14" s="3" t="s">
        <v>36</v>
      </c>
      <c r="X14" s="5"/>
      <c r="Y14" s="3">
        <v>198</v>
      </c>
      <c r="Z14" s="5"/>
      <c r="AA14" s="63" t="s">
        <v>74</v>
      </c>
      <c r="AB14" s="58"/>
      <c r="AC14" s="61"/>
    </row>
    <row r="15" spans="1:29" s="32" customFormat="1" ht="87" customHeight="1" x14ac:dyDescent="0.3">
      <c r="A15" s="35">
        <v>2</v>
      </c>
      <c r="B15" s="34" t="s">
        <v>38</v>
      </c>
      <c r="C15" s="5" t="s">
        <v>35</v>
      </c>
      <c r="D15" s="4" t="s">
        <v>40</v>
      </c>
      <c r="E15" s="2">
        <v>2023</v>
      </c>
      <c r="F15" s="3">
        <v>2024</v>
      </c>
      <c r="G15" s="26">
        <v>31137.25</v>
      </c>
      <c r="H15" s="42">
        <v>24045.840909999999</v>
      </c>
      <c r="I15" s="27">
        <v>25406.026999999998</v>
      </c>
      <c r="J15" s="27">
        <v>7091.4090900000001</v>
      </c>
      <c r="K15" s="25">
        <f t="shared" si="6"/>
        <v>18314.617909999997</v>
      </c>
      <c r="L15" s="42">
        <f t="shared" si="7"/>
        <v>24045.840909999999</v>
      </c>
      <c r="M15" s="25">
        <f t="shared" si="8"/>
        <v>24045.840909999999</v>
      </c>
      <c r="N15" s="42"/>
      <c r="O15" s="48" t="s">
        <v>45</v>
      </c>
      <c r="P15" s="84" t="s">
        <v>175</v>
      </c>
      <c r="Q15" s="76" t="s">
        <v>138</v>
      </c>
      <c r="R15" s="28" t="s">
        <v>78</v>
      </c>
      <c r="S15" s="63" t="s">
        <v>81</v>
      </c>
      <c r="T15" s="63" t="s">
        <v>82</v>
      </c>
      <c r="U15" s="63" t="s">
        <v>36</v>
      </c>
      <c r="V15" s="63"/>
      <c r="W15" s="3" t="s">
        <v>36</v>
      </c>
      <c r="X15" s="5"/>
      <c r="Y15" s="3">
        <v>223</v>
      </c>
      <c r="Z15" s="5"/>
      <c r="AA15" s="63" t="s">
        <v>74</v>
      </c>
      <c r="AB15" s="58"/>
      <c r="AC15" s="61"/>
    </row>
    <row r="16" spans="1:29" s="32" customFormat="1" ht="93.75" x14ac:dyDescent="0.3">
      <c r="A16" s="35">
        <v>3</v>
      </c>
      <c r="B16" s="34" t="s">
        <v>38</v>
      </c>
      <c r="C16" s="5" t="s">
        <v>35</v>
      </c>
      <c r="D16" s="4" t="s">
        <v>41</v>
      </c>
      <c r="E16" s="2">
        <v>2023</v>
      </c>
      <c r="F16" s="3">
        <v>2024</v>
      </c>
      <c r="G16" s="26">
        <v>147054.90400000001</v>
      </c>
      <c r="H16" s="42">
        <v>132192.41440000001</v>
      </c>
      <c r="I16" s="27">
        <v>98455.72</v>
      </c>
      <c r="J16" s="27">
        <v>14862.489600000001</v>
      </c>
      <c r="K16" s="25">
        <f t="shared" si="6"/>
        <v>83593.2304</v>
      </c>
      <c r="L16" s="42">
        <f t="shared" si="7"/>
        <v>132192.41440000001</v>
      </c>
      <c r="M16" s="25">
        <f t="shared" si="8"/>
        <v>132192.41440000001</v>
      </c>
      <c r="N16" s="42"/>
      <c r="O16" s="48" t="s">
        <v>45</v>
      </c>
      <c r="P16" s="84" t="s">
        <v>175</v>
      </c>
      <c r="Q16" s="76" t="s">
        <v>140</v>
      </c>
      <c r="R16" s="28" t="s">
        <v>78</v>
      </c>
      <c r="S16" s="63" t="s">
        <v>83</v>
      </c>
      <c r="T16" s="63" t="s">
        <v>84</v>
      </c>
      <c r="U16" s="63" t="s">
        <v>36</v>
      </c>
      <c r="V16" s="63"/>
      <c r="W16" s="3" t="s">
        <v>36</v>
      </c>
      <c r="X16" s="5"/>
      <c r="Y16" s="3">
        <v>153</v>
      </c>
      <c r="Z16" s="5"/>
      <c r="AA16" s="63" t="s">
        <v>74</v>
      </c>
      <c r="AB16" s="58"/>
      <c r="AC16" s="61"/>
    </row>
    <row r="17" spans="1:29" s="32" customFormat="1" ht="93.75" x14ac:dyDescent="0.3">
      <c r="A17" s="35">
        <v>4</v>
      </c>
      <c r="B17" s="34" t="s">
        <v>38</v>
      </c>
      <c r="C17" s="5" t="s">
        <v>35</v>
      </c>
      <c r="D17" s="4" t="s">
        <v>42</v>
      </c>
      <c r="E17" s="2">
        <v>2023</v>
      </c>
      <c r="F17" s="3">
        <v>2024</v>
      </c>
      <c r="G17" s="26">
        <v>24290.453000000001</v>
      </c>
      <c r="H17" s="26">
        <v>20803.459826000002</v>
      </c>
      <c r="I17" s="27">
        <v>12872.27</v>
      </c>
      <c r="J17" s="27">
        <v>3486.9931740000002</v>
      </c>
      <c r="K17" s="25">
        <f t="shared" si="6"/>
        <v>9385.2768260000012</v>
      </c>
      <c r="L17" s="42">
        <f t="shared" si="7"/>
        <v>20803.459826000002</v>
      </c>
      <c r="M17" s="25">
        <f t="shared" si="8"/>
        <v>20803.459826000002</v>
      </c>
      <c r="N17" s="42"/>
      <c r="O17" s="48" t="s">
        <v>45</v>
      </c>
      <c r="P17" s="84" t="s">
        <v>175</v>
      </c>
      <c r="Q17" s="76" t="s">
        <v>140</v>
      </c>
      <c r="R17" s="28" t="s">
        <v>78</v>
      </c>
      <c r="S17" s="63" t="s">
        <v>85</v>
      </c>
      <c r="T17" s="63" t="s">
        <v>86</v>
      </c>
      <c r="U17" s="63" t="s">
        <v>36</v>
      </c>
      <c r="V17" s="63"/>
      <c r="W17" s="3" t="s">
        <v>36</v>
      </c>
      <c r="X17" s="5"/>
      <c r="Y17" s="3">
        <v>56</v>
      </c>
      <c r="Z17" s="5"/>
      <c r="AA17" s="63" t="s">
        <v>74</v>
      </c>
      <c r="AC17" s="64"/>
    </row>
    <row r="18" spans="1:29" s="32" customFormat="1" ht="84.75" customHeight="1" x14ac:dyDescent="0.3">
      <c r="A18" s="35">
        <v>5</v>
      </c>
      <c r="B18" s="34" t="s">
        <v>38</v>
      </c>
      <c r="C18" s="5" t="s">
        <v>35</v>
      </c>
      <c r="D18" s="4" t="s">
        <v>43</v>
      </c>
      <c r="E18" s="2">
        <v>2023</v>
      </c>
      <c r="F18" s="3">
        <v>2024</v>
      </c>
      <c r="G18" s="26">
        <v>183462.39</v>
      </c>
      <c r="H18" s="26">
        <v>163389.25243000002</v>
      </c>
      <c r="I18" s="27">
        <v>194877.95199999999</v>
      </c>
      <c r="J18" s="27">
        <v>20073.137569999999</v>
      </c>
      <c r="K18" s="25">
        <f t="shared" si="6"/>
        <v>174804.81443</v>
      </c>
      <c r="L18" s="42">
        <f t="shared" si="7"/>
        <v>163389.25243000002</v>
      </c>
      <c r="M18" s="25">
        <f t="shared" si="8"/>
        <v>163389.25243000002</v>
      </c>
      <c r="N18" s="56"/>
      <c r="O18" s="48" t="s">
        <v>45</v>
      </c>
      <c r="P18" s="84" t="s">
        <v>175</v>
      </c>
      <c r="Q18" s="76" t="s">
        <v>140</v>
      </c>
      <c r="R18" s="28" t="s">
        <v>78</v>
      </c>
      <c r="S18" s="63" t="s">
        <v>87</v>
      </c>
      <c r="T18" s="63" t="s">
        <v>88</v>
      </c>
      <c r="U18" s="63" t="s">
        <v>36</v>
      </c>
      <c r="V18" s="63"/>
      <c r="W18" s="3" t="s">
        <v>36</v>
      </c>
      <c r="X18" s="5"/>
      <c r="Y18" s="3">
        <v>154</v>
      </c>
      <c r="Z18" s="5"/>
      <c r="AA18" s="63" t="s">
        <v>74</v>
      </c>
      <c r="AC18" s="64"/>
    </row>
    <row r="19" spans="1:29" s="32" customFormat="1" ht="87" customHeight="1" x14ac:dyDescent="0.3">
      <c r="A19" s="35">
        <v>6</v>
      </c>
      <c r="B19" s="34" t="s">
        <v>38</v>
      </c>
      <c r="C19" s="5" t="s">
        <v>35</v>
      </c>
      <c r="D19" s="4" t="s">
        <v>44</v>
      </c>
      <c r="E19" s="2">
        <v>2023</v>
      </c>
      <c r="F19" s="2">
        <v>2024</v>
      </c>
      <c r="G19" s="26">
        <v>48181.131000000001</v>
      </c>
      <c r="H19" s="26">
        <v>42571.351000000002</v>
      </c>
      <c r="I19" s="27">
        <v>19937.812000000002</v>
      </c>
      <c r="J19" s="50">
        <v>5609.78</v>
      </c>
      <c r="K19" s="52">
        <f t="shared" si="6"/>
        <v>14328.032000000003</v>
      </c>
      <c r="L19" s="51">
        <f t="shared" si="7"/>
        <v>42571.351000000002</v>
      </c>
      <c r="M19" s="25">
        <f t="shared" si="8"/>
        <v>42571.351000000002</v>
      </c>
      <c r="N19" s="56"/>
      <c r="O19" s="53" t="s">
        <v>45</v>
      </c>
      <c r="P19" s="84" t="s">
        <v>175</v>
      </c>
      <c r="Q19" s="76" t="s">
        <v>140</v>
      </c>
      <c r="R19" s="28" t="s">
        <v>78</v>
      </c>
      <c r="S19" s="63" t="s">
        <v>89</v>
      </c>
      <c r="T19" s="63" t="s">
        <v>90</v>
      </c>
      <c r="U19" s="63" t="s">
        <v>36</v>
      </c>
      <c r="V19" s="63"/>
      <c r="W19" s="3" t="s">
        <v>36</v>
      </c>
      <c r="X19" s="5"/>
      <c r="Y19" s="3">
        <v>301</v>
      </c>
      <c r="Z19" s="5"/>
      <c r="AA19" s="63" t="s">
        <v>74</v>
      </c>
      <c r="AC19" s="64"/>
    </row>
    <row r="20" spans="1:29" s="32" customFormat="1" ht="24" customHeight="1" x14ac:dyDescent="0.3">
      <c r="A20" s="59"/>
      <c r="B20" s="38" t="s">
        <v>37</v>
      </c>
      <c r="C20" s="38"/>
      <c r="D20" s="41" t="s">
        <v>12</v>
      </c>
      <c r="E20" s="41" t="s">
        <v>12</v>
      </c>
      <c r="F20" s="41" t="s">
        <v>12</v>
      </c>
      <c r="G20" s="43">
        <f>SUM(G21:G31)</f>
        <v>1045958.8</v>
      </c>
      <c r="H20" s="43">
        <f t="shared" ref="H20:K20" si="9">SUM(H21:H31)</f>
        <v>788609.60156999994</v>
      </c>
      <c r="I20" s="43">
        <f t="shared" si="9"/>
        <v>860050.11600000015</v>
      </c>
      <c r="J20" s="43">
        <f t="shared" si="9"/>
        <v>257349.19842999999</v>
      </c>
      <c r="K20" s="43">
        <f t="shared" si="9"/>
        <v>602700.91756999993</v>
      </c>
      <c r="L20" s="43">
        <f t="shared" ref="L20" si="10">SUM(L21:L31)</f>
        <v>680381.38199999998</v>
      </c>
      <c r="M20" s="43">
        <f t="shared" ref="M20" si="11">SUM(M21:M31)</f>
        <v>680381.38199999998</v>
      </c>
      <c r="N20" s="43">
        <f t="shared" ref="N20" si="12">SUM(N21:N31)</f>
        <v>0</v>
      </c>
      <c r="O20" s="49" t="s">
        <v>12</v>
      </c>
      <c r="P20" s="41" t="s">
        <v>12</v>
      </c>
      <c r="Q20" s="41" t="s">
        <v>12</v>
      </c>
      <c r="R20" s="41" t="s">
        <v>12</v>
      </c>
      <c r="S20" s="41" t="s">
        <v>12</v>
      </c>
      <c r="T20" s="41" t="s">
        <v>12</v>
      </c>
      <c r="U20" s="41" t="s">
        <v>12</v>
      </c>
      <c r="V20" s="41" t="s">
        <v>12</v>
      </c>
      <c r="W20" s="41" t="s">
        <v>12</v>
      </c>
      <c r="X20" s="41" t="s">
        <v>12</v>
      </c>
      <c r="Y20" s="49">
        <f>SUM(Y21:Y31)</f>
        <v>2307</v>
      </c>
      <c r="Z20" s="60">
        <f>SUM(Z21:Z23)</f>
        <v>0</v>
      </c>
      <c r="AA20" s="41" t="s">
        <v>12</v>
      </c>
      <c r="AC20" s="64"/>
    </row>
    <row r="21" spans="1:29" s="32" customFormat="1" ht="104.25" x14ac:dyDescent="0.3">
      <c r="A21" s="35">
        <v>1</v>
      </c>
      <c r="B21" s="34" t="s">
        <v>37</v>
      </c>
      <c r="C21" s="5" t="s">
        <v>35</v>
      </c>
      <c r="D21" s="4" t="s">
        <v>46</v>
      </c>
      <c r="E21" s="80">
        <v>2023</v>
      </c>
      <c r="F21" s="80">
        <v>2025</v>
      </c>
      <c r="G21" s="54">
        <v>341583.8</v>
      </c>
      <c r="H21" s="81">
        <f t="shared" ref="H21:H31" si="13">G21-J21</f>
        <v>310304.08763999998</v>
      </c>
      <c r="I21" s="54">
        <v>200000</v>
      </c>
      <c r="J21" s="54">
        <v>31279.712359999998</v>
      </c>
      <c r="K21" s="81">
        <f t="shared" ref="K21:K31" si="14">I21-J21</f>
        <v>168720.28764</v>
      </c>
      <c r="L21" s="81">
        <v>295969.01799999998</v>
      </c>
      <c r="M21" s="81">
        <v>295969.01799999998</v>
      </c>
      <c r="N21" s="81"/>
      <c r="O21" s="48" t="s">
        <v>45</v>
      </c>
      <c r="P21" s="67" t="s">
        <v>176</v>
      </c>
      <c r="Q21" s="76" t="s">
        <v>139</v>
      </c>
      <c r="R21" s="69" t="s">
        <v>78</v>
      </c>
      <c r="S21" s="63" t="s">
        <v>91</v>
      </c>
      <c r="T21" s="68" t="s">
        <v>92</v>
      </c>
      <c r="U21" s="69" t="s">
        <v>78</v>
      </c>
      <c r="V21" s="70"/>
      <c r="W21" s="69" t="s">
        <v>93</v>
      </c>
      <c r="X21" s="71"/>
      <c r="Y21" s="69">
        <v>288</v>
      </c>
      <c r="Z21" s="69"/>
      <c r="AA21" s="3" t="s">
        <v>74</v>
      </c>
      <c r="AC21" s="64"/>
    </row>
    <row r="22" spans="1:29" s="32" customFormat="1" ht="131.25" x14ac:dyDescent="0.3">
      <c r="A22" s="35">
        <v>2</v>
      </c>
      <c r="B22" s="34" t="s">
        <v>37</v>
      </c>
      <c r="C22" s="5" t="s">
        <v>35</v>
      </c>
      <c r="D22" s="4" t="s">
        <v>47</v>
      </c>
      <c r="E22" s="80">
        <v>2023</v>
      </c>
      <c r="F22" s="82">
        <v>2024</v>
      </c>
      <c r="G22" s="54">
        <v>25279.02</v>
      </c>
      <c r="H22" s="81">
        <f t="shared" si="13"/>
        <v>19224.830000000002</v>
      </c>
      <c r="I22" s="54">
        <v>20748</v>
      </c>
      <c r="J22" s="54">
        <v>6054.19</v>
      </c>
      <c r="K22" s="81">
        <f t="shared" si="14"/>
        <v>14693.810000000001</v>
      </c>
      <c r="L22" s="81">
        <v>18589.409</v>
      </c>
      <c r="M22" s="81">
        <v>18589.409</v>
      </c>
      <c r="N22" s="81"/>
      <c r="O22" s="48" t="s">
        <v>45</v>
      </c>
      <c r="P22" s="67" t="s">
        <v>176</v>
      </c>
      <c r="Q22" s="76" t="s">
        <v>140</v>
      </c>
      <c r="R22" s="69" t="s">
        <v>78</v>
      </c>
      <c r="S22" s="63" t="s">
        <v>94</v>
      </c>
      <c r="T22" s="68" t="s">
        <v>95</v>
      </c>
      <c r="U22" s="69" t="s">
        <v>78</v>
      </c>
      <c r="V22" s="70"/>
      <c r="W22" s="69" t="s">
        <v>93</v>
      </c>
      <c r="X22" s="71"/>
      <c r="Y22" s="69">
        <v>45</v>
      </c>
      <c r="Z22" s="69"/>
      <c r="AA22" s="3" t="s">
        <v>74</v>
      </c>
      <c r="AC22" s="64"/>
    </row>
    <row r="23" spans="1:29" s="32" customFormat="1" ht="112.5" x14ac:dyDescent="0.3">
      <c r="A23" s="35">
        <v>3</v>
      </c>
      <c r="B23" s="34" t="s">
        <v>37</v>
      </c>
      <c r="C23" s="5" t="s">
        <v>35</v>
      </c>
      <c r="D23" s="4" t="s">
        <v>48</v>
      </c>
      <c r="E23" s="80">
        <v>2023</v>
      </c>
      <c r="F23" s="82">
        <v>2024</v>
      </c>
      <c r="G23" s="54">
        <v>104014.9</v>
      </c>
      <c r="H23" s="81">
        <f t="shared" si="13"/>
        <v>77456.564229999989</v>
      </c>
      <c r="I23" s="54">
        <v>90814.442999999999</v>
      </c>
      <c r="J23" s="54">
        <v>26558.335769999998</v>
      </c>
      <c r="K23" s="81">
        <f t="shared" si="14"/>
        <v>64256.107230000001</v>
      </c>
      <c r="L23" s="81">
        <v>73709.960000000006</v>
      </c>
      <c r="M23" s="81">
        <v>73709.960000000006</v>
      </c>
      <c r="N23" s="81"/>
      <c r="O23" s="48" t="s">
        <v>45</v>
      </c>
      <c r="P23" s="67" t="s">
        <v>176</v>
      </c>
      <c r="Q23" s="76" t="s">
        <v>140</v>
      </c>
      <c r="R23" s="69" t="s">
        <v>78</v>
      </c>
      <c r="S23" s="63" t="s">
        <v>96</v>
      </c>
      <c r="T23" s="68" t="s">
        <v>97</v>
      </c>
      <c r="U23" s="69" t="s">
        <v>78</v>
      </c>
      <c r="V23" s="70"/>
      <c r="W23" s="69" t="s">
        <v>93</v>
      </c>
      <c r="X23" s="71"/>
      <c r="Y23" s="69">
        <v>176</v>
      </c>
      <c r="Z23" s="69"/>
      <c r="AA23" s="3" t="s">
        <v>74</v>
      </c>
      <c r="AC23" s="64"/>
    </row>
    <row r="24" spans="1:29" s="32" customFormat="1" ht="112.5" x14ac:dyDescent="0.3">
      <c r="A24" s="35">
        <v>4</v>
      </c>
      <c r="B24" s="34" t="s">
        <v>37</v>
      </c>
      <c r="C24" s="5" t="s">
        <v>35</v>
      </c>
      <c r="D24" s="4" t="s">
        <v>49</v>
      </c>
      <c r="E24" s="80">
        <v>2023</v>
      </c>
      <c r="F24" s="82">
        <v>2024</v>
      </c>
      <c r="G24" s="54">
        <v>133683.74</v>
      </c>
      <c r="H24" s="54">
        <f t="shared" si="13"/>
        <v>71123.440459999983</v>
      </c>
      <c r="I24" s="54">
        <v>114391.883</v>
      </c>
      <c r="J24" s="54">
        <v>62560.29954</v>
      </c>
      <c r="K24" s="81">
        <f t="shared" si="14"/>
        <v>51831.583460000002</v>
      </c>
      <c r="L24" s="81">
        <v>41557.129000000001</v>
      </c>
      <c r="M24" s="81">
        <v>41557.129000000001</v>
      </c>
      <c r="N24" s="81"/>
      <c r="O24" s="48" t="s">
        <v>45</v>
      </c>
      <c r="P24" s="67" t="s">
        <v>176</v>
      </c>
      <c r="Q24" s="76" t="s">
        <v>140</v>
      </c>
      <c r="R24" s="69" t="s">
        <v>78</v>
      </c>
      <c r="S24" s="63" t="s">
        <v>98</v>
      </c>
      <c r="T24" s="68" t="s">
        <v>99</v>
      </c>
      <c r="U24" s="69" t="s">
        <v>78</v>
      </c>
      <c r="V24" s="70"/>
      <c r="W24" s="69" t="s">
        <v>93</v>
      </c>
      <c r="X24" s="72"/>
      <c r="Y24" s="69">
        <v>426</v>
      </c>
      <c r="Z24" s="69"/>
      <c r="AA24" s="3" t="s">
        <v>74</v>
      </c>
      <c r="AC24" s="64"/>
    </row>
    <row r="25" spans="1:29" s="32" customFormat="1" ht="112.5" x14ac:dyDescent="0.3">
      <c r="A25" s="35">
        <v>5</v>
      </c>
      <c r="B25" s="34" t="s">
        <v>37</v>
      </c>
      <c r="C25" s="5" t="s">
        <v>35</v>
      </c>
      <c r="D25" s="4" t="s">
        <v>50</v>
      </c>
      <c r="E25" s="80">
        <v>2023</v>
      </c>
      <c r="F25" s="82">
        <v>2024</v>
      </c>
      <c r="G25" s="54">
        <v>118956.82</v>
      </c>
      <c r="H25" s="54">
        <f t="shared" si="13"/>
        <v>89593.510470000008</v>
      </c>
      <c r="I25" s="54">
        <v>107666.609</v>
      </c>
      <c r="J25" s="54">
        <v>29363.309529999999</v>
      </c>
      <c r="K25" s="81">
        <f t="shared" si="14"/>
        <v>78303.299469999998</v>
      </c>
      <c r="L25" s="81">
        <v>62461.133000000002</v>
      </c>
      <c r="M25" s="81">
        <v>62461.133000000002</v>
      </c>
      <c r="N25" s="81"/>
      <c r="O25" s="48" t="s">
        <v>45</v>
      </c>
      <c r="P25" s="67" t="s">
        <v>176</v>
      </c>
      <c r="Q25" s="76" t="s">
        <v>140</v>
      </c>
      <c r="R25" s="69" t="s">
        <v>78</v>
      </c>
      <c r="S25" s="63" t="s">
        <v>100</v>
      </c>
      <c r="T25" s="68" t="s">
        <v>101</v>
      </c>
      <c r="U25" s="69" t="s">
        <v>78</v>
      </c>
      <c r="V25" s="70"/>
      <c r="W25" s="69" t="s">
        <v>93</v>
      </c>
      <c r="X25" s="72"/>
      <c r="Y25" s="69">
        <v>110</v>
      </c>
      <c r="Z25" s="69"/>
      <c r="AA25" s="3" t="s">
        <v>74</v>
      </c>
      <c r="AC25" s="64"/>
    </row>
    <row r="26" spans="1:29" s="32" customFormat="1" ht="131.25" x14ac:dyDescent="0.3">
      <c r="A26" s="35">
        <v>6</v>
      </c>
      <c r="B26" s="34" t="s">
        <v>37</v>
      </c>
      <c r="C26" s="5" t="s">
        <v>35</v>
      </c>
      <c r="D26" s="4" t="s">
        <v>51</v>
      </c>
      <c r="E26" s="80">
        <v>2023</v>
      </c>
      <c r="F26" s="80">
        <v>2024</v>
      </c>
      <c r="G26" s="54">
        <v>66406.84</v>
      </c>
      <c r="H26" s="54">
        <f t="shared" si="13"/>
        <v>38879.955949999996</v>
      </c>
      <c r="I26" s="54">
        <v>76497.888999999996</v>
      </c>
      <c r="J26" s="54">
        <v>27526.884050000001</v>
      </c>
      <c r="K26" s="81">
        <f t="shared" si="14"/>
        <v>48971.004949999995</v>
      </c>
      <c r="L26" s="81">
        <v>34562.281999999999</v>
      </c>
      <c r="M26" s="81">
        <v>34562.281999999999</v>
      </c>
      <c r="N26" s="81"/>
      <c r="O26" s="48" t="s">
        <v>45</v>
      </c>
      <c r="P26" s="67" t="s">
        <v>176</v>
      </c>
      <c r="Q26" s="76" t="s">
        <v>140</v>
      </c>
      <c r="R26" s="69" t="s">
        <v>78</v>
      </c>
      <c r="S26" s="63" t="s">
        <v>102</v>
      </c>
      <c r="T26" s="68" t="s">
        <v>103</v>
      </c>
      <c r="U26" s="69" t="s">
        <v>78</v>
      </c>
      <c r="V26" s="70"/>
      <c r="W26" s="69" t="s">
        <v>93</v>
      </c>
      <c r="X26" s="72"/>
      <c r="Y26" s="69">
        <v>213</v>
      </c>
      <c r="Z26" s="69"/>
      <c r="AA26" s="3" t="s">
        <v>74</v>
      </c>
      <c r="AC26" s="64"/>
    </row>
    <row r="27" spans="1:29" s="32" customFormat="1" ht="131.25" x14ac:dyDescent="0.3">
      <c r="A27" s="35">
        <v>7</v>
      </c>
      <c r="B27" s="34" t="s">
        <v>37</v>
      </c>
      <c r="C27" s="5" t="s">
        <v>35</v>
      </c>
      <c r="D27" s="4" t="s">
        <v>52</v>
      </c>
      <c r="E27" s="80">
        <v>2023</v>
      </c>
      <c r="F27" s="80">
        <v>2024</v>
      </c>
      <c r="G27" s="54">
        <v>28632.75</v>
      </c>
      <c r="H27" s="54">
        <f t="shared" si="13"/>
        <v>19206.985189999999</v>
      </c>
      <c r="I27" s="54">
        <v>33527.743000000002</v>
      </c>
      <c r="J27" s="54">
        <v>9425.7648100000006</v>
      </c>
      <c r="K27" s="81">
        <f t="shared" si="14"/>
        <v>24101.978190000002</v>
      </c>
      <c r="L27" s="81">
        <v>17237.133000000002</v>
      </c>
      <c r="M27" s="81">
        <v>17237.133000000002</v>
      </c>
      <c r="N27" s="81"/>
      <c r="O27" s="48" t="s">
        <v>45</v>
      </c>
      <c r="P27" s="67" t="s">
        <v>176</v>
      </c>
      <c r="Q27" s="76" t="s">
        <v>140</v>
      </c>
      <c r="R27" s="69" t="s">
        <v>78</v>
      </c>
      <c r="S27" s="63" t="s">
        <v>104</v>
      </c>
      <c r="T27" s="68" t="s">
        <v>105</v>
      </c>
      <c r="U27" s="69" t="s">
        <v>78</v>
      </c>
      <c r="V27" s="70"/>
      <c r="W27" s="69" t="s">
        <v>93</v>
      </c>
      <c r="X27" s="72"/>
      <c r="Y27" s="69">
        <v>120</v>
      </c>
      <c r="Z27" s="69"/>
      <c r="AA27" s="3" t="s">
        <v>74</v>
      </c>
      <c r="AC27" s="64"/>
    </row>
    <row r="28" spans="1:29" s="32" customFormat="1" ht="131.25" x14ac:dyDescent="0.3">
      <c r="A28" s="35">
        <v>8</v>
      </c>
      <c r="B28" s="34" t="s">
        <v>37</v>
      </c>
      <c r="C28" s="5" t="s">
        <v>35</v>
      </c>
      <c r="D28" s="4" t="s">
        <v>53</v>
      </c>
      <c r="E28" s="80">
        <v>2023</v>
      </c>
      <c r="F28" s="80">
        <v>2024</v>
      </c>
      <c r="G28" s="54">
        <v>37033.620000000003</v>
      </c>
      <c r="H28" s="54">
        <f t="shared" si="13"/>
        <v>26285.031000000003</v>
      </c>
      <c r="I28" s="54">
        <v>38667.892</v>
      </c>
      <c r="J28" s="54">
        <v>10748.589</v>
      </c>
      <c r="K28" s="81">
        <f t="shared" si="14"/>
        <v>27919.303</v>
      </c>
      <c r="L28" s="81">
        <v>25429.504000000001</v>
      </c>
      <c r="M28" s="81">
        <v>25429.504000000001</v>
      </c>
      <c r="N28" s="81"/>
      <c r="O28" s="48" t="s">
        <v>45</v>
      </c>
      <c r="P28" s="67" t="s">
        <v>176</v>
      </c>
      <c r="Q28" s="76" t="s">
        <v>140</v>
      </c>
      <c r="R28" s="69" t="s">
        <v>78</v>
      </c>
      <c r="S28" s="63" t="s">
        <v>106</v>
      </c>
      <c r="T28" s="68" t="s">
        <v>107</v>
      </c>
      <c r="U28" s="69" t="s">
        <v>78</v>
      </c>
      <c r="V28" s="70"/>
      <c r="W28" s="69" t="s">
        <v>93</v>
      </c>
      <c r="X28" s="72"/>
      <c r="Y28" s="69">
        <v>278</v>
      </c>
      <c r="Z28" s="69"/>
      <c r="AA28" s="3" t="s">
        <v>74</v>
      </c>
      <c r="AC28" s="64"/>
    </row>
    <row r="29" spans="1:29" s="32" customFormat="1" ht="131.25" x14ac:dyDescent="0.3">
      <c r="A29" s="35">
        <v>9</v>
      </c>
      <c r="B29" s="34" t="s">
        <v>37</v>
      </c>
      <c r="C29" s="5" t="s">
        <v>35</v>
      </c>
      <c r="D29" s="4" t="s">
        <v>54</v>
      </c>
      <c r="E29" s="80">
        <v>2023</v>
      </c>
      <c r="F29" s="80">
        <v>2024</v>
      </c>
      <c r="G29" s="54">
        <v>31956.240000000002</v>
      </c>
      <c r="H29" s="54">
        <f t="shared" si="13"/>
        <v>23216.340000000004</v>
      </c>
      <c r="I29" s="54">
        <v>41092.337</v>
      </c>
      <c r="J29" s="54">
        <v>8739.9</v>
      </c>
      <c r="K29" s="81">
        <f t="shared" si="14"/>
        <v>32352.436999999998</v>
      </c>
      <c r="L29" s="81">
        <v>20916.026000000002</v>
      </c>
      <c r="M29" s="81">
        <v>20916.026000000002</v>
      </c>
      <c r="N29" s="81"/>
      <c r="O29" s="48" t="s">
        <v>45</v>
      </c>
      <c r="P29" s="67" t="s">
        <v>176</v>
      </c>
      <c r="Q29" s="76" t="s">
        <v>140</v>
      </c>
      <c r="R29" s="69" t="s">
        <v>78</v>
      </c>
      <c r="S29" s="63" t="s">
        <v>108</v>
      </c>
      <c r="T29" s="68" t="s">
        <v>109</v>
      </c>
      <c r="U29" s="69" t="s">
        <v>78</v>
      </c>
      <c r="V29" s="70"/>
      <c r="W29" s="69" t="s">
        <v>93</v>
      </c>
      <c r="X29" s="72"/>
      <c r="Y29" s="69">
        <v>321</v>
      </c>
      <c r="Z29" s="69"/>
      <c r="AA29" s="3" t="s">
        <v>74</v>
      </c>
      <c r="AC29" s="64"/>
    </row>
    <row r="30" spans="1:29" s="32" customFormat="1" ht="131.25" x14ac:dyDescent="0.3">
      <c r="A30" s="35">
        <v>10</v>
      </c>
      <c r="B30" s="34" t="s">
        <v>37</v>
      </c>
      <c r="C30" s="5" t="s">
        <v>35</v>
      </c>
      <c r="D30" s="4" t="s">
        <v>55</v>
      </c>
      <c r="E30" s="80">
        <v>2023</v>
      </c>
      <c r="F30" s="82">
        <v>2024</v>
      </c>
      <c r="G30" s="54">
        <v>81039.53</v>
      </c>
      <c r="H30" s="54">
        <f t="shared" si="13"/>
        <v>63145.969960000002</v>
      </c>
      <c r="I30" s="54">
        <v>59900.603999999999</v>
      </c>
      <c r="J30" s="54">
        <v>17893.560039999997</v>
      </c>
      <c r="K30" s="81">
        <f t="shared" si="14"/>
        <v>42007.043960000003</v>
      </c>
      <c r="L30" s="81">
        <v>52897.201999999997</v>
      </c>
      <c r="M30" s="81">
        <v>52897.201999999997</v>
      </c>
      <c r="N30" s="81"/>
      <c r="O30" s="48" t="s">
        <v>45</v>
      </c>
      <c r="P30" s="67" t="s">
        <v>176</v>
      </c>
      <c r="Q30" s="76" t="s">
        <v>140</v>
      </c>
      <c r="R30" s="69" t="s">
        <v>78</v>
      </c>
      <c r="S30" s="63" t="s">
        <v>110</v>
      </c>
      <c r="T30" s="68" t="s">
        <v>111</v>
      </c>
      <c r="U30" s="69" t="s">
        <v>78</v>
      </c>
      <c r="V30" s="70"/>
      <c r="W30" s="69" t="s">
        <v>93</v>
      </c>
      <c r="X30" s="72"/>
      <c r="Y30" s="69">
        <v>150</v>
      </c>
      <c r="Z30" s="69"/>
      <c r="AA30" s="3" t="s">
        <v>74</v>
      </c>
      <c r="AC30" s="64"/>
    </row>
    <row r="31" spans="1:29" s="32" customFormat="1" ht="131.25" x14ac:dyDescent="0.3">
      <c r="A31" s="35">
        <v>11</v>
      </c>
      <c r="B31" s="34" t="s">
        <v>37</v>
      </c>
      <c r="C31" s="5" t="s">
        <v>35</v>
      </c>
      <c r="D31" s="4" t="s">
        <v>56</v>
      </c>
      <c r="E31" s="80">
        <v>2023</v>
      </c>
      <c r="F31" s="80">
        <v>2024</v>
      </c>
      <c r="G31" s="54">
        <v>77371.539999999994</v>
      </c>
      <c r="H31" s="54">
        <f t="shared" si="13"/>
        <v>50172.886669999993</v>
      </c>
      <c r="I31" s="54">
        <v>76742.716</v>
      </c>
      <c r="J31" s="54">
        <v>27198.653330000001</v>
      </c>
      <c r="K31" s="81">
        <f t="shared" si="14"/>
        <v>49544.062669999999</v>
      </c>
      <c r="L31" s="81">
        <v>37052.586000000003</v>
      </c>
      <c r="M31" s="81">
        <v>37052.586000000003</v>
      </c>
      <c r="N31" s="81"/>
      <c r="O31" s="48" t="s">
        <v>45</v>
      </c>
      <c r="P31" s="67" t="s">
        <v>176</v>
      </c>
      <c r="Q31" s="76" t="s">
        <v>140</v>
      </c>
      <c r="R31" s="69" t="s">
        <v>78</v>
      </c>
      <c r="S31" s="63" t="s">
        <v>112</v>
      </c>
      <c r="T31" s="68" t="s">
        <v>113</v>
      </c>
      <c r="U31" s="69" t="s">
        <v>78</v>
      </c>
      <c r="V31" s="70"/>
      <c r="W31" s="69" t="s">
        <v>93</v>
      </c>
      <c r="X31" s="72"/>
      <c r="Y31" s="69">
        <v>180</v>
      </c>
      <c r="Z31" s="69"/>
      <c r="AA31" s="3" t="s">
        <v>74</v>
      </c>
      <c r="AC31" s="64"/>
    </row>
    <row r="32" spans="1:29" s="32" customFormat="1" ht="29.25" customHeight="1" x14ac:dyDescent="0.3">
      <c r="A32" s="59"/>
      <c r="B32" s="38" t="s">
        <v>57</v>
      </c>
      <c r="C32" s="38"/>
      <c r="D32" s="41" t="s">
        <v>12</v>
      </c>
      <c r="E32" s="41" t="s">
        <v>12</v>
      </c>
      <c r="F32" s="41" t="s">
        <v>12</v>
      </c>
      <c r="G32" s="43">
        <f>SUM(G33)</f>
        <v>91015.312999999995</v>
      </c>
      <c r="H32" s="43">
        <f t="shared" ref="H32:K32" si="15">SUM(H33)</f>
        <v>77515.312999999995</v>
      </c>
      <c r="I32" s="43">
        <f t="shared" si="15"/>
        <v>90000</v>
      </c>
      <c r="J32" s="43">
        <f t="shared" si="15"/>
        <v>13500</v>
      </c>
      <c r="K32" s="43">
        <f t="shared" si="15"/>
        <v>76500</v>
      </c>
      <c r="L32" s="43">
        <f t="shared" ref="L32" si="16">SUM(L33)</f>
        <v>77515.312999999995</v>
      </c>
      <c r="M32" s="43">
        <f t="shared" ref="M32" si="17">SUM(M33)</f>
        <v>77515.312999999995</v>
      </c>
      <c r="N32" s="43">
        <f t="shared" ref="N32" si="18">SUM(N33)</f>
        <v>0</v>
      </c>
      <c r="O32" s="41" t="s">
        <v>12</v>
      </c>
      <c r="P32" s="41" t="s">
        <v>12</v>
      </c>
      <c r="Q32" s="41" t="s">
        <v>12</v>
      </c>
      <c r="R32" s="41" t="s">
        <v>12</v>
      </c>
      <c r="S32" s="41" t="s">
        <v>12</v>
      </c>
      <c r="T32" s="41" t="s">
        <v>12</v>
      </c>
      <c r="U32" s="41" t="s">
        <v>12</v>
      </c>
      <c r="V32" s="41" t="s">
        <v>12</v>
      </c>
      <c r="W32" s="41" t="s">
        <v>12</v>
      </c>
      <c r="X32" s="41" t="s">
        <v>12</v>
      </c>
      <c r="Y32" s="60">
        <f>SUM(Y33:Y35)</f>
        <v>27984</v>
      </c>
      <c r="Z32" s="60">
        <f>SUM(Z33:Z35)</f>
        <v>0</v>
      </c>
      <c r="AA32" s="41" t="s">
        <v>12</v>
      </c>
      <c r="AC32" s="64"/>
    </row>
    <row r="33" spans="1:29" s="32" customFormat="1" ht="134.25" customHeight="1" x14ac:dyDescent="0.3">
      <c r="A33" s="33">
        <v>1</v>
      </c>
      <c r="B33" s="4" t="s">
        <v>57</v>
      </c>
      <c r="C33" s="5" t="s">
        <v>35</v>
      </c>
      <c r="D33" s="4" t="s">
        <v>58</v>
      </c>
      <c r="E33" s="1">
        <v>2023</v>
      </c>
      <c r="F33" s="1">
        <v>2024</v>
      </c>
      <c r="G33" s="30">
        <v>91015.312999999995</v>
      </c>
      <c r="H33" s="30">
        <f>G33-J33</f>
        <v>77515.312999999995</v>
      </c>
      <c r="I33" s="29">
        <v>90000</v>
      </c>
      <c r="J33" s="30">
        <v>13500</v>
      </c>
      <c r="K33" s="29">
        <f>I33-J33</f>
        <v>76500</v>
      </c>
      <c r="L33" s="25">
        <f>SUM(M33:N33)</f>
        <v>77515.312999999995</v>
      </c>
      <c r="M33" s="25">
        <f>H33</f>
        <v>77515.312999999995</v>
      </c>
      <c r="N33" s="31"/>
      <c r="O33" s="29" t="s">
        <v>45</v>
      </c>
      <c r="P33" s="62" t="s">
        <v>122</v>
      </c>
      <c r="Q33" s="76" t="s">
        <v>140</v>
      </c>
      <c r="R33" s="29" t="s">
        <v>45</v>
      </c>
      <c r="S33" s="29" t="s">
        <v>134</v>
      </c>
      <c r="T33" s="74" t="s">
        <v>135</v>
      </c>
      <c r="U33" s="65"/>
      <c r="V33" s="65"/>
      <c r="W33" s="66"/>
      <c r="X33" s="66"/>
      <c r="Y33" s="66"/>
      <c r="Z33" s="66"/>
      <c r="AA33" s="3" t="s">
        <v>74</v>
      </c>
      <c r="AC33" s="64"/>
    </row>
    <row r="34" spans="1:29" s="32" customFormat="1" ht="29.25" customHeight="1" x14ac:dyDescent="0.3">
      <c r="A34" s="59"/>
      <c r="B34" s="38" t="s">
        <v>59</v>
      </c>
      <c r="C34" s="38"/>
      <c r="D34" s="41" t="s">
        <v>12</v>
      </c>
      <c r="E34" s="41" t="s">
        <v>12</v>
      </c>
      <c r="F34" s="41" t="s">
        <v>12</v>
      </c>
      <c r="G34" s="43">
        <f>SUM(G35:G39)</f>
        <v>161194.73699999999</v>
      </c>
      <c r="H34" s="43">
        <f t="shared" ref="H34:K34" si="19">SUM(H35:H39)</f>
        <v>128224.14492999999</v>
      </c>
      <c r="I34" s="43">
        <f t="shared" si="19"/>
        <v>156609.81599999999</v>
      </c>
      <c r="J34" s="43">
        <f t="shared" si="19"/>
        <v>32970.592069999999</v>
      </c>
      <c r="K34" s="43">
        <f t="shared" si="19"/>
        <v>123639.22392999998</v>
      </c>
      <c r="L34" s="43">
        <f t="shared" ref="L34" si="20">SUM(L35:L39)</f>
        <v>128224.14492999999</v>
      </c>
      <c r="M34" s="43">
        <f t="shared" ref="M34" si="21">SUM(M35:M39)</f>
        <v>128224.14492999999</v>
      </c>
      <c r="N34" s="43">
        <f t="shared" ref="N34" si="22">SUM(N35:N39)</f>
        <v>0</v>
      </c>
      <c r="O34" s="49" t="s">
        <v>12</v>
      </c>
      <c r="P34" s="41" t="s">
        <v>12</v>
      </c>
      <c r="Q34" s="41" t="s">
        <v>12</v>
      </c>
      <c r="R34" s="41" t="s">
        <v>12</v>
      </c>
      <c r="S34" s="41" t="s">
        <v>12</v>
      </c>
      <c r="T34" s="41" t="s">
        <v>12</v>
      </c>
      <c r="U34" s="41" t="s">
        <v>12</v>
      </c>
      <c r="V34" s="41" t="s">
        <v>12</v>
      </c>
      <c r="W34" s="41" t="s">
        <v>12</v>
      </c>
      <c r="X34" s="41" t="s">
        <v>12</v>
      </c>
      <c r="Y34" s="60">
        <f>SUM(Y35:Y37)</f>
        <v>27894</v>
      </c>
      <c r="Z34" s="60">
        <f>SUM(Z35:Z37)</f>
        <v>0</v>
      </c>
      <c r="AA34" s="41" t="s">
        <v>12</v>
      </c>
      <c r="AC34" s="64"/>
    </row>
    <row r="35" spans="1:29" s="32" customFormat="1" ht="112.5" x14ac:dyDescent="0.3">
      <c r="A35" s="33">
        <v>1</v>
      </c>
      <c r="B35" s="4" t="s">
        <v>59</v>
      </c>
      <c r="C35" s="5" t="s">
        <v>35</v>
      </c>
      <c r="D35" s="4" t="s">
        <v>60</v>
      </c>
      <c r="E35" s="1">
        <v>2023</v>
      </c>
      <c r="F35" s="1">
        <v>2024</v>
      </c>
      <c r="G35" s="30">
        <v>27795.493999999999</v>
      </c>
      <c r="H35" s="25">
        <f>G35-J35</f>
        <v>23648.913999999997</v>
      </c>
      <c r="I35" s="25">
        <v>29906.421999999999</v>
      </c>
      <c r="J35" s="25">
        <v>4146.58</v>
      </c>
      <c r="K35" s="25">
        <f>I35-J35</f>
        <v>25759.841999999997</v>
      </c>
      <c r="L35" s="25">
        <f t="shared" ref="L35:L39" si="23">SUM(M35:N35)</f>
        <v>23648.913999999997</v>
      </c>
      <c r="M35" s="25">
        <f>H35</f>
        <v>23648.913999999997</v>
      </c>
      <c r="N35" s="56"/>
      <c r="O35" s="29" t="s">
        <v>45</v>
      </c>
      <c r="P35" s="62" t="s">
        <v>122</v>
      </c>
      <c r="Q35" s="68" t="s">
        <v>141</v>
      </c>
      <c r="R35" s="76" t="s">
        <v>78</v>
      </c>
      <c r="S35" s="74" t="s">
        <v>123</v>
      </c>
      <c r="T35" s="74" t="s">
        <v>124</v>
      </c>
      <c r="U35" s="74" t="s">
        <v>36</v>
      </c>
      <c r="V35" s="74" t="s">
        <v>119</v>
      </c>
      <c r="W35" s="74" t="s">
        <v>119</v>
      </c>
      <c r="X35" s="74" t="s">
        <v>119</v>
      </c>
      <c r="Y35" s="74">
        <v>90</v>
      </c>
      <c r="Z35" s="74" t="s">
        <v>119</v>
      </c>
      <c r="AA35" s="3" t="s">
        <v>74</v>
      </c>
      <c r="AC35" s="64"/>
    </row>
    <row r="36" spans="1:29" s="32" customFormat="1" ht="112.5" x14ac:dyDescent="0.3">
      <c r="A36" s="33">
        <v>2</v>
      </c>
      <c r="B36" s="4" t="s">
        <v>59</v>
      </c>
      <c r="C36" s="5" t="s">
        <v>35</v>
      </c>
      <c r="D36" s="4" t="s">
        <v>61</v>
      </c>
      <c r="E36" s="1">
        <v>2023</v>
      </c>
      <c r="F36" s="1">
        <v>2024</v>
      </c>
      <c r="G36" s="30">
        <v>45821.061999999998</v>
      </c>
      <c r="H36" s="25">
        <f t="shared" ref="H36:H39" si="24">G36-J36</f>
        <v>37007.362649999995</v>
      </c>
      <c r="I36" s="25">
        <v>46013.188999999998</v>
      </c>
      <c r="J36" s="25">
        <v>8813.6993500000008</v>
      </c>
      <c r="K36" s="25">
        <f>I36-J36</f>
        <v>37199.489649999996</v>
      </c>
      <c r="L36" s="25">
        <f t="shared" si="23"/>
        <v>37007.362649999995</v>
      </c>
      <c r="M36" s="25">
        <f>H36</f>
        <v>37007.362649999995</v>
      </c>
      <c r="N36" s="56"/>
      <c r="O36" s="29" t="s">
        <v>45</v>
      </c>
      <c r="P36" s="62" t="s">
        <v>122</v>
      </c>
      <c r="Q36" s="68" t="s">
        <v>141</v>
      </c>
      <c r="R36" s="76" t="s">
        <v>78</v>
      </c>
      <c r="S36" s="73" t="s">
        <v>125</v>
      </c>
      <c r="T36" s="74" t="s">
        <v>126</v>
      </c>
      <c r="U36" s="74" t="s">
        <v>36</v>
      </c>
      <c r="V36" s="74" t="s">
        <v>119</v>
      </c>
      <c r="W36" s="74" t="s">
        <v>119</v>
      </c>
      <c r="X36" s="74" t="s">
        <v>119</v>
      </c>
      <c r="Y36" s="73">
        <v>177</v>
      </c>
      <c r="Z36" s="74" t="s">
        <v>119</v>
      </c>
      <c r="AA36" s="3" t="s">
        <v>74</v>
      </c>
      <c r="AC36" s="64"/>
    </row>
    <row r="37" spans="1:29" s="32" customFormat="1" ht="150" x14ac:dyDescent="0.3">
      <c r="A37" s="33">
        <v>3</v>
      </c>
      <c r="B37" s="4" t="s">
        <v>59</v>
      </c>
      <c r="C37" s="5" t="s">
        <v>35</v>
      </c>
      <c r="D37" s="4" t="s">
        <v>62</v>
      </c>
      <c r="E37" s="1">
        <v>2023</v>
      </c>
      <c r="F37" s="1">
        <v>2024</v>
      </c>
      <c r="G37" s="30">
        <v>41917.586000000003</v>
      </c>
      <c r="H37" s="25">
        <f t="shared" si="24"/>
        <v>33273.396000000001</v>
      </c>
      <c r="I37" s="25">
        <v>41517.097999999998</v>
      </c>
      <c r="J37" s="25">
        <v>8644.19</v>
      </c>
      <c r="K37" s="25">
        <f>I37-J37</f>
        <v>32872.907999999996</v>
      </c>
      <c r="L37" s="25">
        <f t="shared" si="23"/>
        <v>33273.396000000001</v>
      </c>
      <c r="M37" s="25">
        <f>H37</f>
        <v>33273.396000000001</v>
      </c>
      <c r="N37" s="56"/>
      <c r="O37" s="29" t="s">
        <v>45</v>
      </c>
      <c r="P37" s="62" t="s">
        <v>122</v>
      </c>
      <c r="Q37" s="68" t="s">
        <v>142</v>
      </c>
      <c r="R37" s="76" t="s">
        <v>78</v>
      </c>
      <c r="S37" s="73" t="s">
        <v>127</v>
      </c>
      <c r="T37" s="74" t="s">
        <v>128</v>
      </c>
      <c r="U37" s="74" t="s">
        <v>36</v>
      </c>
      <c r="V37" s="74" t="s">
        <v>119</v>
      </c>
      <c r="W37" s="74" t="s">
        <v>119</v>
      </c>
      <c r="X37" s="74" t="s">
        <v>119</v>
      </c>
      <c r="Y37" s="77">
        <v>27627</v>
      </c>
      <c r="Z37" s="74" t="s">
        <v>119</v>
      </c>
      <c r="AA37" s="3" t="s">
        <v>74</v>
      </c>
      <c r="AC37" s="64"/>
    </row>
    <row r="38" spans="1:29" s="32" customFormat="1" ht="112.5" x14ac:dyDescent="0.3">
      <c r="A38" s="33">
        <v>4</v>
      </c>
      <c r="B38" s="4" t="s">
        <v>59</v>
      </c>
      <c r="C38" s="5" t="s">
        <v>35</v>
      </c>
      <c r="D38" s="4" t="s">
        <v>63</v>
      </c>
      <c r="E38" s="1">
        <v>2023</v>
      </c>
      <c r="F38" s="1">
        <v>2024</v>
      </c>
      <c r="G38" s="30">
        <v>22923.035</v>
      </c>
      <c r="H38" s="25">
        <f t="shared" si="24"/>
        <v>15378.81439</v>
      </c>
      <c r="I38" s="25">
        <v>22879.552</v>
      </c>
      <c r="J38" s="25">
        <v>7544.2206100000003</v>
      </c>
      <c r="K38" s="25">
        <f>I38-J38</f>
        <v>15335.331389999999</v>
      </c>
      <c r="L38" s="25">
        <f t="shared" si="23"/>
        <v>15378.81439</v>
      </c>
      <c r="M38" s="25">
        <f>H38</f>
        <v>15378.81439</v>
      </c>
      <c r="N38" s="56"/>
      <c r="O38" s="29" t="s">
        <v>45</v>
      </c>
      <c r="P38" s="62" t="s">
        <v>122</v>
      </c>
      <c r="Q38" s="68" t="s">
        <v>142</v>
      </c>
      <c r="R38" s="76" t="s">
        <v>78</v>
      </c>
      <c r="S38" s="78" t="s">
        <v>129</v>
      </c>
      <c r="T38" s="2" t="s">
        <v>130</v>
      </c>
      <c r="U38" s="74" t="s">
        <v>36</v>
      </c>
      <c r="V38" s="74" t="s">
        <v>119</v>
      </c>
      <c r="W38" s="74" t="s">
        <v>119</v>
      </c>
      <c r="X38" s="74" t="s">
        <v>119</v>
      </c>
      <c r="Y38" s="77">
        <v>27627</v>
      </c>
      <c r="Z38" s="74" t="s">
        <v>119</v>
      </c>
      <c r="AA38" s="3" t="s">
        <v>74</v>
      </c>
      <c r="AC38" s="64"/>
    </row>
    <row r="39" spans="1:29" s="32" customFormat="1" ht="188.25" customHeight="1" x14ac:dyDescent="0.3">
      <c r="A39" s="33">
        <v>5</v>
      </c>
      <c r="B39" s="4" t="s">
        <v>59</v>
      </c>
      <c r="C39" s="5" t="s">
        <v>35</v>
      </c>
      <c r="D39" s="4" t="s">
        <v>64</v>
      </c>
      <c r="E39" s="1">
        <v>2023</v>
      </c>
      <c r="F39" s="1">
        <v>2024</v>
      </c>
      <c r="G39" s="30">
        <v>22737.56</v>
      </c>
      <c r="H39" s="25">
        <f t="shared" si="24"/>
        <v>18915.657890000002</v>
      </c>
      <c r="I39" s="25">
        <v>16293.555</v>
      </c>
      <c r="J39" s="25">
        <v>3821.90211</v>
      </c>
      <c r="K39" s="25">
        <f>I39-J39</f>
        <v>12471.652890000001</v>
      </c>
      <c r="L39" s="25">
        <f t="shared" si="23"/>
        <v>18915.657890000002</v>
      </c>
      <c r="M39" s="25">
        <f>H39</f>
        <v>18915.657890000002</v>
      </c>
      <c r="N39" s="56"/>
      <c r="O39" s="29" t="s">
        <v>45</v>
      </c>
      <c r="P39" s="62" t="s">
        <v>122</v>
      </c>
      <c r="Q39" s="68" t="s">
        <v>142</v>
      </c>
      <c r="R39" s="76" t="s">
        <v>78</v>
      </c>
      <c r="S39" s="78" t="s">
        <v>127</v>
      </c>
      <c r="T39" s="2" t="s">
        <v>131</v>
      </c>
      <c r="U39" s="74" t="s">
        <v>36</v>
      </c>
      <c r="V39" s="74" t="s">
        <v>119</v>
      </c>
      <c r="W39" s="74" t="s">
        <v>119</v>
      </c>
      <c r="X39" s="74" t="s">
        <v>119</v>
      </c>
      <c r="Y39" s="77">
        <v>27627</v>
      </c>
      <c r="Z39" s="74" t="s">
        <v>119</v>
      </c>
      <c r="AA39" s="3" t="s">
        <v>74</v>
      </c>
      <c r="AC39" s="64"/>
    </row>
    <row r="40" spans="1:29" s="32" customFormat="1" ht="29.25" customHeight="1" x14ac:dyDescent="0.3">
      <c r="A40" s="59"/>
      <c r="B40" s="38" t="s">
        <v>65</v>
      </c>
      <c r="C40" s="38"/>
      <c r="D40" s="41" t="s">
        <v>12</v>
      </c>
      <c r="E40" s="41" t="s">
        <v>12</v>
      </c>
      <c r="F40" s="41" t="s">
        <v>12</v>
      </c>
      <c r="G40" s="43">
        <f t="shared" ref="G40:N40" si="25">SUM(G41:G41)</f>
        <v>82017.86</v>
      </c>
      <c r="H40" s="43">
        <f t="shared" si="25"/>
        <v>82017.86</v>
      </c>
      <c r="I40" s="43">
        <f t="shared" si="25"/>
        <v>45000</v>
      </c>
      <c r="J40" s="43">
        <f t="shared" si="25"/>
        <v>0</v>
      </c>
      <c r="K40" s="43">
        <f t="shared" si="25"/>
        <v>45000</v>
      </c>
      <c r="L40" s="43">
        <f t="shared" si="25"/>
        <v>82017.86</v>
      </c>
      <c r="M40" s="43">
        <f t="shared" si="25"/>
        <v>82017.86</v>
      </c>
      <c r="N40" s="43">
        <f t="shared" si="25"/>
        <v>0</v>
      </c>
      <c r="O40" s="49" t="s">
        <v>12</v>
      </c>
      <c r="P40" s="41" t="s">
        <v>12</v>
      </c>
      <c r="Q40" s="41" t="s">
        <v>12</v>
      </c>
      <c r="R40" s="41" t="s">
        <v>12</v>
      </c>
      <c r="S40" s="41" t="s">
        <v>12</v>
      </c>
      <c r="T40" s="41" t="s">
        <v>12</v>
      </c>
      <c r="U40" s="41" t="s">
        <v>12</v>
      </c>
      <c r="V40" s="41" t="s">
        <v>12</v>
      </c>
      <c r="W40" s="41" t="s">
        <v>12</v>
      </c>
      <c r="X40" s="41" t="s">
        <v>12</v>
      </c>
      <c r="Y40" s="60">
        <f>SUM(Y41:Y41)</f>
        <v>0</v>
      </c>
      <c r="Z40" s="60">
        <f>SUM(Z41:Z41)</f>
        <v>0</v>
      </c>
      <c r="AA40" s="41" t="s">
        <v>12</v>
      </c>
      <c r="AC40" s="64"/>
    </row>
    <row r="41" spans="1:29" s="32" customFormat="1" ht="131.25" x14ac:dyDescent="0.3">
      <c r="A41" s="33">
        <v>3</v>
      </c>
      <c r="B41" s="4" t="s">
        <v>65</v>
      </c>
      <c r="C41" s="5" t="s">
        <v>35</v>
      </c>
      <c r="D41" s="4" t="s">
        <v>66</v>
      </c>
      <c r="E41" s="1">
        <v>2024</v>
      </c>
      <c r="F41" s="1">
        <v>2024</v>
      </c>
      <c r="G41" s="30">
        <v>82017.86</v>
      </c>
      <c r="H41" s="30">
        <f t="shared" ref="H41" si="26">G41-J41</f>
        <v>82017.86</v>
      </c>
      <c r="I41" s="25">
        <v>45000</v>
      </c>
      <c r="J41" s="56"/>
      <c r="K41" s="30">
        <f>I41-J41</f>
        <v>45000</v>
      </c>
      <c r="L41" s="30">
        <f t="shared" ref="L41" si="27">SUM(M41:N41)</f>
        <v>82017.86</v>
      </c>
      <c r="M41" s="25">
        <f>H41</f>
        <v>82017.86</v>
      </c>
      <c r="N41" s="56"/>
      <c r="O41" s="28" t="s">
        <v>45</v>
      </c>
      <c r="P41" s="62" t="s">
        <v>122</v>
      </c>
      <c r="Q41" s="76" t="s">
        <v>140</v>
      </c>
      <c r="R41" s="57"/>
      <c r="S41" s="78" t="s">
        <v>132</v>
      </c>
      <c r="T41" s="79" t="s">
        <v>133</v>
      </c>
      <c r="U41" s="65"/>
      <c r="V41" s="65"/>
      <c r="W41" s="66"/>
      <c r="X41" s="66"/>
      <c r="Y41" s="66"/>
      <c r="Z41" s="66"/>
      <c r="AA41" s="3" t="s">
        <v>75</v>
      </c>
      <c r="AC41" s="64"/>
    </row>
    <row r="42" spans="1:29" s="32" customFormat="1" ht="29.25" customHeight="1" x14ac:dyDescent="0.3">
      <c r="A42" s="59"/>
      <c r="B42" s="38" t="s">
        <v>67</v>
      </c>
      <c r="C42" s="38"/>
      <c r="D42" s="41" t="s">
        <v>12</v>
      </c>
      <c r="E42" s="41" t="s">
        <v>12</v>
      </c>
      <c r="F42" s="41" t="s">
        <v>12</v>
      </c>
      <c r="G42" s="43">
        <f t="shared" ref="G42:N42" si="28">SUM(G43:G43)</f>
        <v>1992.393</v>
      </c>
      <c r="H42" s="43">
        <f t="shared" si="28"/>
        <v>1992.393</v>
      </c>
      <c r="I42" s="43">
        <f t="shared" si="28"/>
        <v>1992.393</v>
      </c>
      <c r="J42" s="43">
        <f t="shared" si="28"/>
        <v>0</v>
      </c>
      <c r="K42" s="43">
        <f t="shared" si="28"/>
        <v>1992.393</v>
      </c>
      <c r="L42" s="43">
        <f t="shared" si="28"/>
        <v>1992.393</v>
      </c>
      <c r="M42" s="43">
        <f t="shared" si="28"/>
        <v>1992.393</v>
      </c>
      <c r="N42" s="43">
        <f t="shared" si="28"/>
        <v>0</v>
      </c>
      <c r="O42" s="43" t="s">
        <v>12</v>
      </c>
      <c r="P42" s="41" t="s">
        <v>12</v>
      </c>
      <c r="Q42" s="41" t="s">
        <v>12</v>
      </c>
      <c r="R42" s="41" t="s">
        <v>12</v>
      </c>
      <c r="S42" s="41" t="s">
        <v>12</v>
      </c>
      <c r="T42" s="41" t="s">
        <v>12</v>
      </c>
      <c r="U42" s="41" t="s">
        <v>12</v>
      </c>
      <c r="V42" s="41" t="s">
        <v>12</v>
      </c>
      <c r="W42" s="41" t="s">
        <v>12</v>
      </c>
      <c r="X42" s="41" t="s">
        <v>12</v>
      </c>
      <c r="Y42" s="60" t="e">
        <f>SUM(#REF!)</f>
        <v>#REF!</v>
      </c>
      <c r="Z42" s="60" t="e">
        <f>SUM(#REF!)</f>
        <v>#REF!</v>
      </c>
      <c r="AA42" s="41" t="s">
        <v>12</v>
      </c>
      <c r="AC42" s="64"/>
    </row>
    <row r="43" spans="1:29" s="32" customFormat="1" ht="168.75" x14ac:dyDescent="0.3">
      <c r="A43" s="33">
        <v>4</v>
      </c>
      <c r="B43" s="4" t="s">
        <v>69</v>
      </c>
      <c r="C43" s="5" t="s">
        <v>35</v>
      </c>
      <c r="D43" s="4" t="s">
        <v>68</v>
      </c>
      <c r="E43" s="1">
        <v>2023</v>
      </c>
      <c r="F43" s="1">
        <v>2024</v>
      </c>
      <c r="G43" s="25">
        <v>1992.393</v>
      </c>
      <c r="H43" s="25">
        <v>1992.393</v>
      </c>
      <c r="I43" s="25">
        <v>1992.393</v>
      </c>
      <c r="J43" s="56"/>
      <c r="K43" s="30">
        <f>I43-J43</f>
        <v>1992.393</v>
      </c>
      <c r="L43" s="30">
        <f t="shared" ref="L43" si="29">M43+N43</f>
        <v>1992.393</v>
      </c>
      <c r="M43" s="30">
        <v>1992.393</v>
      </c>
      <c r="N43" s="56"/>
      <c r="O43" s="28" t="s">
        <v>45</v>
      </c>
      <c r="P43" s="67" t="s">
        <v>114</v>
      </c>
      <c r="Q43" s="76" t="s">
        <v>140</v>
      </c>
      <c r="R43" s="28" t="s">
        <v>78</v>
      </c>
      <c r="S43" s="73" t="s">
        <v>115</v>
      </c>
      <c r="T43" s="74" t="s">
        <v>116</v>
      </c>
      <c r="U43" s="73" t="s">
        <v>36</v>
      </c>
      <c r="V43" s="73"/>
      <c r="W43" s="73" t="s">
        <v>36</v>
      </c>
      <c r="X43" s="66"/>
      <c r="Y43" s="73">
        <v>1800</v>
      </c>
      <c r="Z43" s="73">
        <v>200</v>
      </c>
      <c r="AA43" s="3" t="s">
        <v>76</v>
      </c>
      <c r="AC43" s="64"/>
    </row>
    <row r="44" spans="1:29" s="32" customFormat="1" ht="29.25" customHeight="1" x14ac:dyDescent="0.3">
      <c r="A44" s="59"/>
      <c r="B44" s="38" t="s">
        <v>70</v>
      </c>
      <c r="C44" s="38"/>
      <c r="D44" s="41" t="s">
        <v>12</v>
      </c>
      <c r="E44" s="41" t="s">
        <v>12</v>
      </c>
      <c r="F44" s="41" t="s">
        <v>12</v>
      </c>
      <c r="G44" s="43">
        <f>SUM(G45:G46)</f>
        <v>106157.673</v>
      </c>
      <c r="H44" s="43">
        <f t="shared" ref="H44:K44" si="30">SUM(H45:H46)</f>
        <v>82823.247279999981</v>
      </c>
      <c r="I44" s="43">
        <f t="shared" si="30"/>
        <v>68248.745999999999</v>
      </c>
      <c r="J44" s="43">
        <f t="shared" si="30"/>
        <v>23334.425719999999</v>
      </c>
      <c r="K44" s="43">
        <f t="shared" si="30"/>
        <v>44914.32028</v>
      </c>
      <c r="L44" s="43">
        <f t="shared" ref="L44" si="31">SUM(L45:L46)</f>
        <v>82823.247279999981</v>
      </c>
      <c r="M44" s="43">
        <f t="shared" ref="M44" si="32">SUM(M45:M46)</f>
        <v>82823.247279999981</v>
      </c>
      <c r="N44" s="43">
        <f t="shared" ref="N44" si="33">SUM(N45:N46)</f>
        <v>0</v>
      </c>
      <c r="O44" s="43" t="s">
        <v>12</v>
      </c>
      <c r="P44" s="41" t="s">
        <v>12</v>
      </c>
      <c r="Q44" s="41" t="s">
        <v>12</v>
      </c>
      <c r="R44" s="41" t="s">
        <v>12</v>
      </c>
      <c r="S44" s="41" t="s">
        <v>12</v>
      </c>
      <c r="T44" s="41" t="s">
        <v>12</v>
      </c>
      <c r="U44" s="41" t="s">
        <v>12</v>
      </c>
      <c r="V44" s="41" t="s">
        <v>12</v>
      </c>
      <c r="W44" s="41" t="s">
        <v>12</v>
      </c>
      <c r="X44" s="41" t="s">
        <v>12</v>
      </c>
      <c r="Y44" s="49">
        <f>SUM(Y45:Y46)</f>
        <v>319</v>
      </c>
      <c r="Z44" s="60">
        <f>SUM(Z45:Z46)</f>
        <v>0</v>
      </c>
      <c r="AA44" s="41" t="s">
        <v>12</v>
      </c>
      <c r="AC44" s="64"/>
    </row>
    <row r="45" spans="1:29" s="32" customFormat="1" ht="131.25" x14ac:dyDescent="0.3">
      <c r="A45" s="33">
        <v>1</v>
      </c>
      <c r="B45" s="55" t="s">
        <v>70</v>
      </c>
      <c r="C45" s="5" t="s">
        <v>35</v>
      </c>
      <c r="D45" s="4" t="s">
        <v>71</v>
      </c>
      <c r="E45" s="1">
        <v>2023</v>
      </c>
      <c r="F45" s="1">
        <v>2024</v>
      </c>
      <c r="G45" s="30">
        <v>91157.672999999995</v>
      </c>
      <c r="H45" s="25">
        <f>G45-J45</f>
        <v>74156.528809999989</v>
      </c>
      <c r="I45" s="30">
        <v>53248.745999999999</v>
      </c>
      <c r="J45" s="30">
        <v>17001.144189999999</v>
      </c>
      <c r="K45" s="30">
        <f>I45-J45</f>
        <v>36247.60181</v>
      </c>
      <c r="L45" s="30">
        <f>SUM(M45:N45)</f>
        <v>74156.528809999989</v>
      </c>
      <c r="M45" s="30">
        <f>H45</f>
        <v>74156.528809999989</v>
      </c>
      <c r="N45" s="56"/>
      <c r="O45" s="28" t="s">
        <v>45</v>
      </c>
      <c r="P45" s="62" t="s">
        <v>122</v>
      </c>
      <c r="Q45" s="76" t="s">
        <v>140</v>
      </c>
      <c r="R45" s="28" t="s">
        <v>45</v>
      </c>
      <c r="S45" s="73" t="s">
        <v>117</v>
      </c>
      <c r="T45" s="75" t="s">
        <v>118</v>
      </c>
      <c r="U45" s="73" t="s">
        <v>36</v>
      </c>
      <c r="V45" s="73" t="s">
        <v>119</v>
      </c>
      <c r="W45" s="73" t="s">
        <v>119</v>
      </c>
      <c r="X45" s="73" t="s">
        <v>119</v>
      </c>
      <c r="Y45" s="73">
        <v>150</v>
      </c>
      <c r="Z45" s="66"/>
      <c r="AA45" s="3" t="s">
        <v>77</v>
      </c>
      <c r="AC45" s="64"/>
    </row>
    <row r="46" spans="1:29" s="32" customFormat="1" ht="150" x14ac:dyDescent="0.3">
      <c r="A46" s="33">
        <v>2</v>
      </c>
      <c r="B46" s="55" t="s">
        <v>70</v>
      </c>
      <c r="C46" s="5" t="s">
        <v>35</v>
      </c>
      <c r="D46" s="4" t="s">
        <v>72</v>
      </c>
      <c r="E46" s="1">
        <v>2023</v>
      </c>
      <c r="F46" s="1">
        <v>2024</v>
      </c>
      <c r="G46" s="30">
        <v>15000</v>
      </c>
      <c r="H46" s="25">
        <f>G46-J46</f>
        <v>8666.7184699999998</v>
      </c>
      <c r="I46" s="30">
        <v>15000</v>
      </c>
      <c r="J46" s="30">
        <v>6333.2815300000002</v>
      </c>
      <c r="K46" s="30">
        <f>I46-J46</f>
        <v>8666.7184699999998</v>
      </c>
      <c r="L46" s="30">
        <f>SUM(M46:N46)</f>
        <v>8666.7184699999998</v>
      </c>
      <c r="M46" s="30">
        <f>H46</f>
        <v>8666.7184699999998</v>
      </c>
      <c r="N46" s="56"/>
      <c r="O46" s="28" t="s">
        <v>45</v>
      </c>
      <c r="P46" s="62" t="s">
        <v>122</v>
      </c>
      <c r="Q46" s="76" t="s">
        <v>140</v>
      </c>
      <c r="R46" s="28" t="s">
        <v>45</v>
      </c>
      <c r="S46" s="73" t="s">
        <v>120</v>
      </c>
      <c r="T46" s="75" t="s">
        <v>121</v>
      </c>
      <c r="U46" s="73" t="s">
        <v>36</v>
      </c>
      <c r="V46" s="73" t="s">
        <v>119</v>
      </c>
      <c r="W46" s="73" t="s">
        <v>119</v>
      </c>
      <c r="X46" s="73" t="s">
        <v>119</v>
      </c>
      <c r="Y46" s="73">
        <v>169</v>
      </c>
      <c r="Z46" s="66"/>
      <c r="AA46" s="3" t="s">
        <v>77</v>
      </c>
      <c r="AC46" s="64"/>
    </row>
    <row r="47" spans="1:29" ht="40.5" x14ac:dyDescent="0.25">
      <c r="A47" s="85">
        <v>2</v>
      </c>
      <c r="B47" s="83" t="s">
        <v>136</v>
      </c>
      <c r="C47" s="83"/>
      <c r="D47" s="83"/>
      <c r="E47" s="83"/>
      <c r="F47" s="83"/>
      <c r="G47" s="24">
        <f>G48</f>
        <v>304711.90999999997</v>
      </c>
      <c r="H47" s="24">
        <f t="shared" ref="H47:N47" si="34">H48</f>
        <v>50507.01</v>
      </c>
      <c r="I47" s="24">
        <f t="shared" si="34"/>
        <v>200633.87</v>
      </c>
      <c r="J47" s="24">
        <f t="shared" si="34"/>
        <v>150126.85999999999</v>
      </c>
      <c r="K47" s="24">
        <f t="shared" si="34"/>
        <v>50507.01</v>
      </c>
      <c r="L47" s="24">
        <f t="shared" si="34"/>
        <v>50507.01</v>
      </c>
      <c r="M47" s="24">
        <f t="shared" si="34"/>
        <v>50507.01</v>
      </c>
      <c r="N47" s="24">
        <f t="shared" si="34"/>
        <v>0</v>
      </c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5"/>
    </row>
    <row r="48" spans="1:29" ht="93.75" x14ac:dyDescent="0.25">
      <c r="A48" s="33">
        <v>1</v>
      </c>
      <c r="B48" s="55" t="s">
        <v>143</v>
      </c>
      <c r="C48" s="5" t="s">
        <v>149</v>
      </c>
      <c r="D48" s="4" t="s">
        <v>144</v>
      </c>
      <c r="E48" s="1">
        <v>2023</v>
      </c>
      <c r="F48" s="1">
        <v>2024</v>
      </c>
      <c r="G48" s="30">
        <v>304711.90999999997</v>
      </c>
      <c r="H48" s="25">
        <v>50507.01</v>
      </c>
      <c r="I48" s="30">
        <v>200633.87</v>
      </c>
      <c r="J48" s="30">
        <v>150126.85999999999</v>
      </c>
      <c r="K48" s="30">
        <v>50507.01</v>
      </c>
      <c r="L48" s="30">
        <v>50507.01</v>
      </c>
      <c r="M48" s="30">
        <v>50507.01</v>
      </c>
      <c r="N48" s="30">
        <v>0</v>
      </c>
      <c r="O48" s="28" t="s">
        <v>78</v>
      </c>
      <c r="P48" s="62" t="s">
        <v>150</v>
      </c>
      <c r="Q48" s="76" t="s">
        <v>145</v>
      </c>
      <c r="R48" s="28" t="s">
        <v>78</v>
      </c>
      <c r="S48" s="73" t="s">
        <v>146</v>
      </c>
      <c r="T48" s="75"/>
      <c r="U48" s="73" t="s">
        <v>93</v>
      </c>
      <c r="V48" s="73" t="s">
        <v>119</v>
      </c>
      <c r="W48" s="73" t="s">
        <v>93</v>
      </c>
      <c r="X48" s="73" t="s">
        <v>119</v>
      </c>
      <c r="Y48" s="5" t="s">
        <v>147</v>
      </c>
      <c r="Z48" s="73" t="s">
        <v>119</v>
      </c>
      <c r="AA48" s="3" t="s">
        <v>148</v>
      </c>
    </row>
    <row r="49" spans="1:27" ht="40.5" x14ac:dyDescent="0.25">
      <c r="A49" s="85">
        <v>3</v>
      </c>
      <c r="B49" s="83" t="s">
        <v>151</v>
      </c>
      <c r="C49" s="83"/>
      <c r="D49" s="83"/>
      <c r="E49" s="83"/>
      <c r="F49" s="83"/>
      <c r="G49" s="24">
        <f>SUM(G50:G52)</f>
        <v>311627.337</v>
      </c>
      <c r="H49" s="24">
        <f t="shared" ref="H49:N49" si="35">SUM(H50:H52)</f>
        <v>59649.175000000003</v>
      </c>
      <c r="I49" s="24">
        <f t="shared" si="35"/>
        <v>275000</v>
      </c>
      <c r="J49" s="24">
        <f t="shared" si="35"/>
        <v>186502.27166</v>
      </c>
      <c r="K49" s="24">
        <f t="shared" si="35"/>
        <v>88497.728340000001</v>
      </c>
      <c r="L49" s="24">
        <f t="shared" si="35"/>
        <v>88497.729000000007</v>
      </c>
      <c r="M49" s="24">
        <f t="shared" si="35"/>
        <v>88497.728340000001</v>
      </c>
      <c r="N49" s="24">
        <f t="shared" si="35"/>
        <v>0</v>
      </c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5"/>
    </row>
    <row r="50" spans="1:27" ht="150" x14ac:dyDescent="0.25">
      <c r="A50" s="28">
        <v>1</v>
      </c>
      <c r="B50" s="55" t="s">
        <v>152</v>
      </c>
      <c r="C50" s="5" t="s">
        <v>153</v>
      </c>
      <c r="D50" s="4" t="s">
        <v>154</v>
      </c>
      <c r="E50" s="1">
        <v>2023</v>
      </c>
      <c r="F50" s="1">
        <v>2024</v>
      </c>
      <c r="G50" s="30">
        <v>159835.25099999999</v>
      </c>
      <c r="H50" s="30" t="s">
        <v>155</v>
      </c>
      <c r="I50" s="30">
        <v>136875.56899999999</v>
      </c>
      <c r="J50" s="30">
        <v>108027.01491</v>
      </c>
      <c r="K50" s="30">
        <v>28848.554089999991</v>
      </c>
      <c r="L50" s="30">
        <v>28848.554</v>
      </c>
      <c r="M50" s="30">
        <v>28848.554089999991</v>
      </c>
      <c r="N50" s="30">
        <v>0</v>
      </c>
      <c r="O50" s="28" t="s">
        <v>78</v>
      </c>
      <c r="P50" s="62" t="s">
        <v>114</v>
      </c>
      <c r="Q50" s="76" t="s">
        <v>156</v>
      </c>
      <c r="R50" s="28" t="s">
        <v>93</v>
      </c>
      <c r="S50" s="73" t="s">
        <v>12</v>
      </c>
      <c r="T50" s="75" t="s">
        <v>157</v>
      </c>
      <c r="U50" s="73" t="s">
        <v>93</v>
      </c>
      <c r="V50" s="73"/>
      <c r="W50" s="73" t="s">
        <v>93</v>
      </c>
      <c r="X50" s="73"/>
      <c r="Y50" s="73">
        <v>400</v>
      </c>
      <c r="Z50" s="73">
        <v>0</v>
      </c>
      <c r="AA50" s="73"/>
    </row>
    <row r="51" spans="1:27" ht="93.75" x14ac:dyDescent="0.25">
      <c r="A51" s="28">
        <v>2</v>
      </c>
      <c r="B51" s="55" t="s">
        <v>152</v>
      </c>
      <c r="C51" s="5" t="s">
        <v>153</v>
      </c>
      <c r="D51" s="4" t="s">
        <v>158</v>
      </c>
      <c r="E51" s="1">
        <v>2023</v>
      </c>
      <c r="F51" s="1">
        <v>2024</v>
      </c>
      <c r="G51" s="30">
        <v>101610.25900000001</v>
      </c>
      <c r="H51" s="30">
        <v>25305.769</v>
      </c>
      <c r="I51" s="30">
        <v>87986.266000000003</v>
      </c>
      <c r="J51" s="30">
        <v>62680.497360000001</v>
      </c>
      <c r="K51" s="30">
        <v>25305.768640000002</v>
      </c>
      <c r="L51" s="30">
        <v>25305.769</v>
      </c>
      <c r="M51" s="30">
        <v>25305.768640000002</v>
      </c>
      <c r="N51" s="30">
        <v>0</v>
      </c>
      <c r="O51" s="28" t="s">
        <v>78</v>
      </c>
      <c r="P51" s="62" t="s">
        <v>114</v>
      </c>
      <c r="Q51" s="76" t="s">
        <v>156</v>
      </c>
      <c r="R51" s="28" t="s">
        <v>93</v>
      </c>
      <c r="S51" s="73" t="s">
        <v>12</v>
      </c>
      <c r="T51" s="75" t="s">
        <v>159</v>
      </c>
      <c r="U51" s="73" t="s">
        <v>93</v>
      </c>
      <c r="V51" s="73"/>
      <c r="W51" s="73" t="s">
        <v>93</v>
      </c>
      <c r="X51" s="73"/>
      <c r="Y51" s="73">
        <v>300</v>
      </c>
      <c r="Z51" s="73">
        <v>0</v>
      </c>
      <c r="AA51" s="73"/>
    </row>
    <row r="52" spans="1:27" ht="93.75" x14ac:dyDescent="0.25">
      <c r="A52" s="28">
        <v>3</v>
      </c>
      <c r="B52" s="55" t="s">
        <v>152</v>
      </c>
      <c r="C52" s="5" t="s">
        <v>153</v>
      </c>
      <c r="D52" s="4" t="s">
        <v>160</v>
      </c>
      <c r="E52" s="1">
        <v>2023</v>
      </c>
      <c r="F52" s="1">
        <v>2024</v>
      </c>
      <c r="G52" s="30">
        <v>50181.826999999997</v>
      </c>
      <c r="H52" s="30">
        <v>34343.406000000003</v>
      </c>
      <c r="I52" s="30">
        <v>50138.165000000001</v>
      </c>
      <c r="J52" s="30">
        <v>15794.759389999999</v>
      </c>
      <c r="K52" s="30">
        <v>34343.405610000002</v>
      </c>
      <c r="L52" s="30">
        <v>34343.406000000003</v>
      </c>
      <c r="M52" s="30">
        <v>34343.405610000002</v>
      </c>
      <c r="N52" s="30">
        <v>0</v>
      </c>
      <c r="O52" s="28" t="s">
        <v>78</v>
      </c>
      <c r="P52" s="62" t="s">
        <v>114</v>
      </c>
      <c r="Q52" s="76" t="s">
        <v>156</v>
      </c>
      <c r="R52" s="28" t="s">
        <v>93</v>
      </c>
      <c r="S52" s="73" t="s">
        <v>12</v>
      </c>
      <c r="T52" s="75" t="s">
        <v>161</v>
      </c>
      <c r="U52" s="73" t="s">
        <v>93</v>
      </c>
      <c r="V52" s="73"/>
      <c r="W52" s="73" t="s">
        <v>93</v>
      </c>
      <c r="X52" s="73"/>
      <c r="Y52" s="73">
        <v>400</v>
      </c>
      <c r="Z52" s="73">
        <v>0</v>
      </c>
      <c r="AA52" s="73"/>
    </row>
    <row r="53" spans="1:27" ht="40.5" x14ac:dyDescent="0.25">
      <c r="A53" s="85">
        <v>4</v>
      </c>
      <c r="B53" s="83" t="s">
        <v>162</v>
      </c>
      <c r="C53" s="83"/>
      <c r="D53" s="83"/>
      <c r="E53" s="83"/>
      <c r="F53" s="83"/>
      <c r="G53" s="24">
        <f>G54+G57</f>
        <v>103602.421</v>
      </c>
      <c r="H53" s="24">
        <f t="shared" ref="H53:N53" si="36">H54+H57</f>
        <v>81454.565950000004</v>
      </c>
      <c r="I53" s="24">
        <f t="shared" si="36"/>
        <v>53532.514999999999</v>
      </c>
      <c r="J53" s="24">
        <f t="shared" si="36"/>
        <v>19549.093519999999</v>
      </c>
      <c r="K53" s="24">
        <f t="shared" si="36"/>
        <v>33983.421480000005</v>
      </c>
      <c r="L53" s="24">
        <f t="shared" si="36"/>
        <v>38983.421820000003</v>
      </c>
      <c r="M53" s="24">
        <f t="shared" si="36"/>
        <v>33983.421480000005</v>
      </c>
      <c r="N53" s="24">
        <f t="shared" si="36"/>
        <v>5000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18.75" x14ac:dyDescent="0.25">
      <c r="A54" s="38"/>
      <c r="B54" s="38" t="s">
        <v>70</v>
      </c>
      <c r="C54" s="38"/>
      <c r="D54" s="38" t="s">
        <v>12</v>
      </c>
      <c r="E54" s="38" t="s">
        <v>12</v>
      </c>
      <c r="F54" s="38" t="s">
        <v>12</v>
      </c>
      <c r="G54" s="43">
        <f>G55+G56</f>
        <v>102402.421</v>
      </c>
      <c r="H54" s="43">
        <f t="shared" ref="H54:N54" si="37">H55+H56</f>
        <v>81434.565950000004</v>
      </c>
      <c r="I54" s="43">
        <f t="shared" si="37"/>
        <v>52332.514999999999</v>
      </c>
      <c r="J54" s="43">
        <f t="shared" si="37"/>
        <v>18369.093519999999</v>
      </c>
      <c r="K54" s="43">
        <f t="shared" si="37"/>
        <v>33963.421480000005</v>
      </c>
      <c r="L54" s="43">
        <f t="shared" si="37"/>
        <v>38963.421820000003</v>
      </c>
      <c r="M54" s="43">
        <f t="shared" si="37"/>
        <v>33963.421480000005</v>
      </c>
      <c r="N54" s="43">
        <f t="shared" si="37"/>
        <v>5000</v>
      </c>
      <c r="O54" s="38">
        <v>0</v>
      </c>
      <c r="P54" s="38" t="s">
        <v>12</v>
      </c>
      <c r="Q54" s="38" t="s">
        <v>12</v>
      </c>
      <c r="R54" s="38" t="s">
        <v>12</v>
      </c>
      <c r="S54" s="38" t="s">
        <v>12</v>
      </c>
      <c r="T54" s="38" t="s">
        <v>12</v>
      </c>
      <c r="U54" s="38" t="s">
        <v>12</v>
      </c>
      <c r="V54" s="38" t="s">
        <v>12</v>
      </c>
      <c r="W54" s="38" t="s">
        <v>12</v>
      </c>
      <c r="X54" s="38" t="s">
        <v>12</v>
      </c>
      <c r="Y54" s="38"/>
      <c r="Z54" s="38">
        <v>0</v>
      </c>
      <c r="AA54" s="59" t="s">
        <v>12</v>
      </c>
    </row>
    <row r="55" spans="1:27" ht="93.75" x14ac:dyDescent="0.25">
      <c r="A55" s="28">
        <v>1</v>
      </c>
      <c r="B55" s="55" t="s">
        <v>70</v>
      </c>
      <c r="C55" s="5" t="s">
        <v>163</v>
      </c>
      <c r="D55" s="4" t="s">
        <v>164</v>
      </c>
      <c r="E55" s="1">
        <v>2023</v>
      </c>
      <c r="F55" s="1">
        <v>2024</v>
      </c>
      <c r="G55" s="30">
        <v>90069.906000000003</v>
      </c>
      <c r="H55" s="30">
        <v>72959.218130000008</v>
      </c>
      <c r="I55" s="30">
        <v>40000</v>
      </c>
      <c r="J55" s="30">
        <v>14511.92634</v>
      </c>
      <c r="K55" s="30">
        <v>25488.073660000002</v>
      </c>
      <c r="L55" s="30">
        <v>30488.074000000001</v>
      </c>
      <c r="M55" s="30">
        <v>25488.073660000002</v>
      </c>
      <c r="N55" s="30">
        <v>5000</v>
      </c>
      <c r="O55" s="28" t="s">
        <v>45</v>
      </c>
      <c r="P55" s="62" t="s">
        <v>114</v>
      </c>
      <c r="Q55" s="76" t="s">
        <v>140</v>
      </c>
      <c r="R55" s="28" t="s">
        <v>78</v>
      </c>
      <c r="S55" s="75" t="s">
        <v>165</v>
      </c>
      <c r="T55" s="75" t="s">
        <v>166</v>
      </c>
      <c r="U55" s="73" t="s">
        <v>93</v>
      </c>
      <c r="V55" s="73"/>
      <c r="W55" s="73" t="s">
        <v>93</v>
      </c>
      <c r="X55" s="73"/>
      <c r="Y55" s="73"/>
      <c r="Z55" s="73"/>
      <c r="AA55" s="73"/>
    </row>
    <row r="56" spans="1:27" ht="112.5" x14ac:dyDescent="0.25">
      <c r="A56" s="28">
        <v>2</v>
      </c>
      <c r="B56" s="55" t="s">
        <v>70</v>
      </c>
      <c r="C56" s="5" t="s">
        <v>163</v>
      </c>
      <c r="D56" s="4" t="s">
        <v>167</v>
      </c>
      <c r="E56" s="1">
        <v>2023</v>
      </c>
      <c r="F56" s="1">
        <v>2024</v>
      </c>
      <c r="G56" s="30">
        <v>12332.514999999999</v>
      </c>
      <c r="H56" s="30">
        <v>8475.347819999999</v>
      </c>
      <c r="I56" s="30">
        <v>12332.514999999999</v>
      </c>
      <c r="J56" s="30">
        <v>3857.1671799999999</v>
      </c>
      <c r="K56" s="30">
        <v>8475.347819999999</v>
      </c>
      <c r="L56" s="30">
        <v>8475.3478200000009</v>
      </c>
      <c r="M56" s="30">
        <v>8475.347819999999</v>
      </c>
      <c r="N56" s="30">
        <v>0</v>
      </c>
      <c r="O56" s="28" t="s">
        <v>45</v>
      </c>
      <c r="P56" s="62" t="s">
        <v>114</v>
      </c>
      <c r="Q56" s="76" t="s">
        <v>140</v>
      </c>
      <c r="R56" s="28" t="s">
        <v>78</v>
      </c>
      <c r="S56" s="75" t="s">
        <v>168</v>
      </c>
      <c r="T56" s="75" t="s">
        <v>169</v>
      </c>
      <c r="U56" s="73" t="s">
        <v>93</v>
      </c>
      <c r="V56" s="73"/>
      <c r="W56" s="73" t="s">
        <v>93</v>
      </c>
      <c r="X56" s="73"/>
      <c r="Y56" s="73">
        <v>200000</v>
      </c>
      <c r="Z56" s="73"/>
      <c r="AA56" s="73"/>
    </row>
    <row r="57" spans="1:27" ht="18.75" x14ac:dyDescent="0.25">
      <c r="A57" s="38"/>
      <c r="B57" s="38" t="s">
        <v>69</v>
      </c>
      <c r="C57" s="38"/>
      <c r="D57" s="38" t="s">
        <v>12</v>
      </c>
      <c r="E57" s="38" t="s">
        <v>12</v>
      </c>
      <c r="F57" s="38" t="s">
        <v>12</v>
      </c>
      <c r="G57" s="43">
        <f>G58</f>
        <v>1200</v>
      </c>
      <c r="H57" s="43">
        <f t="shared" ref="H57:N57" si="38">H58</f>
        <v>20</v>
      </c>
      <c r="I57" s="43">
        <f t="shared" si="38"/>
        <v>1200</v>
      </c>
      <c r="J57" s="43">
        <f t="shared" si="38"/>
        <v>1180</v>
      </c>
      <c r="K57" s="43">
        <f t="shared" si="38"/>
        <v>20</v>
      </c>
      <c r="L57" s="43">
        <f t="shared" si="38"/>
        <v>20</v>
      </c>
      <c r="M57" s="43">
        <f t="shared" si="38"/>
        <v>20</v>
      </c>
      <c r="N57" s="43">
        <f t="shared" si="38"/>
        <v>0</v>
      </c>
      <c r="O57" s="38"/>
      <c r="P57" s="38" t="s">
        <v>12</v>
      </c>
      <c r="Q57" s="38" t="s">
        <v>12</v>
      </c>
      <c r="R57" s="38" t="s">
        <v>12</v>
      </c>
      <c r="S57" s="38" t="s">
        <v>12</v>
      </c>
      <c r="T57" s="38" t="s">
        <v>12</v>
      </c>
      <c r="U57" s="38" t="s">
        <v>12</v>
      </c>
      <c r="V57" s="38" t="s">
        <v>12</v>
      </c>
      <c r="W57" s="38" t="s">
        <v>12</v>
      </c>
      <c r="X57" s="38" t="s">
        <v>12</v>
      </c>
      <c r="Y57" s="38"/>
      <c r="Z57" s="38">
        <v>0</v>
      </c>
      <c r="AA57" s="59" t="s">
        <v>12</v>
      </c>
    </row>
    <row r="58" spans="1:27" ht="131.25" x14ac:dyDescent="0.25">
      <c r="A58" s="28">
        <v>1</v>
      </c>
      <c r="B58" s="55" t="s">
        <v>69</v>
      </c>
      <c r="C58" s="5" t="s">
        <v>163</v>
      </c>
      <c r="D58" s="4" t="s">
        <v>170</v>
      </c>
      <c r="E58" s="1">
        <v>2023</v>
      </c>
      <c r="F58" s="1">
        <v>2024</v>
      </c>
      <c r="G58" s="30">
        <v>1200</v>
      </c>
      <c r="H58" s="30">
        <v>20</v>
      </c>
      <c r="I58" s="30">
        <v>1200</v>
      </c>
      <c r="J58" s="30">
        <v>1180</v>
      </c>
      <c r="K58" s="30">
        <v>20</v>
      </c>
      <c r="L58" s="30">
        <v>20</v>
      </c>
      <c r="M58" s="30">
        <v>20</v>
      </c>
      <c r="N58" s="30">
        <v>0</v>
      </c>
      <c r="O58" s="28" t="s">
        <v>45</v>
      </c>
      <c r="P58" s="62" t="s">
        <v>114</v>
      </c>
      <c r="Q58" s="76" t="s">
        <v>172</v>
      </c>
      <c r="R58" s="28" t="s">
        <v>78</v>
      </c>
      <c r="S58" s="75" t="s">
        <v>168</v>
      </c>
      <c r="T58" s="75" t="s">
        <v>171</v>
      </c>
      <c r="U58" s="73" t="s">
        <v>93</v>
      </c>
      <c r="V58" s="73"/>
      <c r="W58" s="73" t="s">
        <v>93</v>
      </c>
      <c r="X58" s="73"/>
      <c r="Y58" s="73">
        <v>11000</v>
      </c>
      <c r="Z58" s="73"/>
      <c r="AA58" s="73"/>
    </row>
  </sheetData>
  <customSheetViews>
    <customSheetView guid="{3B53958D-5091-485E-A07B-2E5A6BBD680C}" filter="1" showAutoFilter="1">
      <pageMargins left="0.7" right="0.7" top="0.75" bottom="0.75" header="0.3" footer="0.3"/>
      <autoFilter ref="A37:FK441">
        <filterColumn colId="0">
          <filters>
            <filter val="Харківська"/>
          </filters>
        </filterColumn>
        <filterColumn colId="4">
          <filters blank="1">
            <filter val="Проект постанови Агентство"/>
            <filter val="Проект розпорядження"/>
            <filter val="Розпорядження КМУ 534"/>
            <filter val="Розпорядження КМУ № 688-р від 09.08.2023"/>
            <filter val="Розпорядження КМУ № 799-р від 08.09.2023"/>
            <filter val="Розпорядження КМУ №799"/>
            <filter val="Розпорядження КМУ від 08.09.2023 №799"/>
          </filters>
        </filterColumn>
        <filterColumn colId="5">
          <filters blank="1">
            <filter val="Інше"/>
            <filter val="Охорона здоров’я"/>
            <filter val="Транспорт"/>
            <filter val="Цивільна безпека"/>
          </filters>
        </filterColumn>
      </autoFilter>
    </customSheetView>
    <customSheetView guid="{2BE8D4FD-ECD1-4CF4-A98F-24672E8A3CAC}" filter="1" showAutoFilter="1">
      <pageMargins left="0.7" right="0.7" top="0.75" bottom="0.75" header="0.3" footer="0.3"/>
      <autoFilter ref="A1"/>
    </customSheetView>
    <customSheetView guid="{5C37EED4-38A0-4971-ACF9-890429B911E4}" filter="1" showAutoFilter="1">
      <pageMargins left="0.7" right="0.7" top="0.75" bottom="0.75" header="0.3" footer="0.3"/>
      <autoFilter ref="A37:FK441">
        <filterColumn colId="0">
          <filters>
            <filter val="Харківська"/>
          </filters>
        </filterColumn>
        <filterColumn colId="4">
          <filters blank="1">
            <filter val="Проект постанови Агентство"/>
            <filter val="Проект розпорядження"/>
            <filter val="Розпорядження КМУ 534"/>
            <filter val="Розпорядження КМУ № 688-р від 09.08.2023"/>
            <filter val="Розпорядження КМУ № 799-р від 08.09.2023"/>
            <filter val="Розпорядження КМУ №799"/>
            <filter val="Розпорядження КМУ від 08.09.2023 №799"/>
          </filters>
        </filterColumn>
      </autoFilter>
    </customSheetView>
    <customSheetView guid="{763E47F9-2314-47E3-B57D-EF3335523787}" filter="1" showAutoFilter="1">
      <pageMargins left="0.7" right="0.7" top="0.75" bottom="0.75" header="0.3" footer="0.3"/>
      <autoFilter ref="A37:BS441">
        <filterColumn colId="0">
          <filters>
            <filter val="Сумська"/>
          </filters>
        </filterColumn>
      </autoFilter>
    </customSheetView>
    <customSheetView guid="{0C6007DF-07B7-4A94-BCAB-0889120F3FC6}" filter="1" showAutoFilter="1">
      <pageMargins left="0.7" right="0.7" top="0.75" bottom="0.75" header="0.3" footer="0.3"/>
      <autoFilter ref="A37:FK441">
        <filterColumn colId="0">
          <filters>
            <filter val="Львівська"/>
          </filters>
        </filterColumn>
      </autoFilter>
    </customSheetView>
    <customSheetView guid="{67EEDF98-B2F5-426B-B926-192A1FD3327D}" filter="1" showAutoFilter="1">
      <pageMargins left="0.7" right="0.7" top="0.75" bottom="0.75" header="0.3" footer="0.3"/>
      <autoFilter ref="A37:FK441"/>
    </customSheetView>
  </customSheetViews>
  <mergeCells count="34">
    <mergeCell ref="AA4:AA9"/>
    <mergeCell ref="Z1:AA1"/>
    <mergeCell ref="A4:A9"/>
    <mergeCell ref="A2:AA2"/>
    <mergeCell ref="P4:P9"/>
    <mergeCell ref="Q4:Q9"/>
    <mergeCell ref="R4:R9"/>
    <mergeCell ref="S4:S9"/>
    <mergeCell ref="Y4:Z4"/>
    <mergeCell ref="U4:U9"/>
    <mergeCell ref="V5:V9"/>
    <mergeCell ref="W4:W9"/>
    <mergeCell ref="X5:X9"/>
    <mergeCell ref="Y5:Y9"/>
    <mergeCell ref="Z5:Z9"/>
    <mergeCell ref="T4:T9"/>
    <mergeCell ref="B4:B9"/>
    <mergeCell ref="D4:D9"/>
    <mergeCell ref="F6:F9"/>
    <mergeCell ref="E6:E9"/>
    <mergeCell ref="E4:F5"/>
    <mergeCell ref="C4:C9"/>
    <mergeCell ref="G4:H5"/>
    <mergeCell ref="O4:O9"/>
    <mergeCell ref="L4:N4"/>
    <mergeCell ref="L5:L9"/>
    <mergeCell ref="J5:J9"/>
    <mergeCell ref="G6:G9"/>
    <mergeCell ref="H6:H9"/>
    <mergeCell ref="K4:K9"/>
    <mergeCell ref="M5:M9"/>
    <mergeCell ref="N5:N9"/>
    <mergeCell ref="I4:J4"/>
    <mergeCell ref="I5:I9"/>
  </mergeCells>
  <phoneticPr fontId="4" type="noConversion"/>
  <conditionalFormatting sqref="G21:G31 I21:J31 H24:H31">
    <cfRule type="expression" dxfId="1" priority="1">
      <formula>#REF!&lt;#REF!</formula>
    </cfRule>
    <cfRule type="expression" dxfId="0" priority="2">
      <formula>NOT(ISNUMBER(--G21))</formula>
    </cfRule>
  </conditionalFormatting>
  <printOptions horizontalCentered="1"/>
  <pageMargins left="0" right="0" top="0" bottom="0" header="0" footer="0"/>
  <pageSetup paperSize="8" scale="23" fitToHeight="0" orientation="landscape" r:id="rId1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Потреба на 2024 ЦОВВ</vt:lpstr>
      <vt:lpstr>Два</vt:lpstr>
      <vt:lpstr>'Потреба на 2024 ЦОВВ'!Заголовки_для_друку</vt:lpstr>
      <vt:lpstr>'Потреба на 2024 ЦОВВ'!Область_друку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Пікуль Інеса Валеріївна</dc:creator>
  <cp:lastModifiedBy>Карась Вікторія Петрівна</cp:lastModifiedBy>
  <cp:lastPrinted>2024-02-08T14:24:58Z</cp:lastPrinted>
  <dcterms:created xsi:type="dcterms:W3CDTF">2024-01-30T10:48:03Z</dcterms:created>
  <dcterms:modified xsi:type="dcterms:W3CDTF">2024-02-13T11:07:23Z</dcterms:modified>
</cp:coreProperties>
</file>