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WORK Юля\2023\фонд ліквідації наслідків зб агр\нова засилка всіх проєктів - 22.06.2023\"/>
    </mc:Choice>
  </mc:AlternateContent>
  <bookViews>
    <workbookView xWindow="-120" yWindow="-120" windowWidth="29040" windowHeight="15840" tabRatio="599"/>
  </bookViews>
  <sheets>
    <sheet name="ФОНД 2023" sheetId="2" r:id="rId1"/>
  </sheets>
  <definedNames>
    <definedName name="_xlnm._FilterDatabase" localSheetId="0" hidden="1">'ФОНД 2023'!$A$7:$AC$7</definedName>
    <definedName name="_xlnm.Print_Titles" localSheetId="0">'ФОНД 2023'!$3:$6</definedName>
    <definedName name="_xlnm.Print_Area" localSheetId="0">'ФОНД 2023'!$A$1:$AC$69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67" i="2" l="1"/>
  <c r="AD67" i="2"/>
  <c r="AE10" i="2" l="1"/>
  <c r="AE30" i="2"/>
  <c r="AE31" i="2"/>
  <c r="AE35" i="2"/>
  <c r="AE37" i="2"/>
  <c r="AE38" i="2"/>
  <c r="AE41" i="2"/>
  <c r="AE42" i="2"/>
  <c r="AE43" i="2"/>
  <c r="AE46" i="2"/>
  <c r="AE47" i="2"/>
  <c r="AE48" i="2"/>
  <c r="AE49" i="2"/>
  <c r="AE51" i="2"/>
  <c r="AE57" i="2"/>
  <c r="AE60" i="2"/>
  <c r="AE62" i="2"/>
  <c r="AE63" i="2"/>
  <c r="AE64" i="2"/>
  <c r="AE68" i="2"/>
  <c r="AD40" i="2" l="1"/>
  <c r="AD42" i="2"/>
  <c r="AD43" i="2"/>
  <c r="AD45" i="2"/>
  <c r="AD46" i="2"/>
  <c r="AD47" i="2"/>
  <c r="AD48" i="2"/>
  <c r="AD49" i="2"/>
  <c r="AD50" i="2"/>
  <c r="AD51" i="2"/>
  <c r="AD53" i="2"/>
  <c r="AD54" i="2"/>
  <c r="AD55" i="2"/>
  <c r="AD56" i="2"/>
  <c r="AD57" i="2"/>
  <c r="AD58" i="2"/>
  <c r="AD59" i="2"/>
  <c r="AD60" i="2"/>
  <c r="AD62" i="2"/>
  <c r="AD63" i="2"/>
  <c r="AD64" i="2"/>
  <c r="AD65" i="2"/>
  <c r="AD68" i="2"/>
  <c r="AD38" i="2"/>
  <c r="J69" i="2"/>
  <c r="N69" i="2"/>
  <c r="O69" i="2"/>
  <c r="I69" i="2"/>
  <c r="K39" i="2" l="1"/>
  <c r="M44" i="2"/>
  <c r="L44" i="2" s="1"/>
  <c r="L40" i="2"/>
  <c r="AE40" i="2" s="1"/>
  <c r="AE39" i="2" l="1"/>
  <c r="AD39" i="2"/>
  <c r="K44" i="2"/>
  <c r="M69" i="2"/>
  <c r="K61" i="2"/>
  <c r="AE61" i="2" l="1"/>
  <c r="AD61" i="2"/>
  <c r="AE44" i="2"/>
  <c r="AD44" i="2"/>
  <c r="AD41" i="2"/>
  <c r="N36" i="2"/>
  <c r="O36" i="2"/>
  <c r="I36" i="2"/>
  <c r="O9" i="2"/>
  <c r="I9" i="2" l="1"/>
  <c r="N9" i="2"/>
  <c r="L58" i="2"/>
  <c r="AE58" i="2" s="1"/>
  <c r="L54" i="2" l="1"/>
  <c r="AE54" i="2" s="1"/>
  <c r="L34" i="2" l="1"/>
  <c r="AE34" i="2" s="1"/>
  <c r="L33" i="2"/>
  <c r="AE33" i="2" s="1"/>
  <c r="L32" i="2"/>
  <c r="AE32" i="2" s="1"/>
  <c r="J29" i="2"/>
  <c r="J36" i="2" s="1"/>
  <c r="J9" i="2" s="1"/>
  <c r="L28" i="2"/>
  <c r="K28" i="2" s="1"/>
  <c r="AE28" i="2" s="1"/>
  <c r="L27" i="2"/>
  <c r="K27" i="2" s="1"/>
  <c r="AE27" i="2" s="1"/>
  <c r="L26" i="2"/>
  <c r="K26" i="2" s="1"/>
  <c r="AE26" i="2" s="1"/>
  <c r="L25" i="2"/>
  <c r="K25" i="2" s="1"/>
  <c r="AE25" i="2" s="1"/>
  <c r="L24" i="2"/>
  <c r="K24" i="2" s="1"/>
  <c r="AE24" i="2" s="1"/>
  <c r="L23" i="2"/>
  <c r="K23" i="2" s="1"/>
  <c r="AE23" i="2" s="1"/>
  <c r="L22" i="2"/>
  <c r="K22" i="2" s="1"/>
  <c r="AE22" i="2" s="1"/>
  <c r="L21" i="2"/>
  <c r="K21" i="2" s="1"/>
  <c r="AE21" i="2" s="1"/>
  <c r="L29" i="2" l="1"/>
  <c r="K29" i="2"/>
  <c r="AE29" i="2" s="1"/>
  <c r="K20" i="2" l="1"/>
  <c r="AE20" i="2" s="1"/>
  <c r="M19" i="2"/>
  <c r="L19" i="2" s="1"/>
  <c r="K19" i="2" s="1"/>
  <c r="AE19" i="2" s="1"/>
  <c r="M18" i="2"/>
  <c r="L18" i="2" s="1"/>
  <c r="K18" i="2" s="1"/>
  <c r="AE18" i="2" s="1"/>
  <c r="M17" i="2"/>
  <c r="L17" i="2" s="1"/>
  <c r="K17" i="2" s="1"/>
  <c r="AE17" i="2" s="1"/>
  <c r="M16" i="2"/>
  <c r="L16" i="2" s="1"/>
  <c r="K16" i="2" s="1"/>
  <c r="AE16" i="2" s="1"/>
  <c r="M15" i="2"/>
  <c r="L15" i="2" s="1"/>
  <c r="K15" i="2" s="1"/>
  <c r="AE15" i="2" s="1"/>
  <c r="M14" i="2"/>
  <c r="L14" i="2" s="1"/>
  <c r="K14" i="2" s="1"/>
  <c r="AE14" i="2" s="1"/>
  <c r="M13" i="2"/>
  <c r="L13" i="2" s="1"/>
  <c r="K13" i="2" s="1"/>
  <c r="AE13" i="2" s="1"/>
  <c r="M12" i="2"/>
  <c r="L12" i="2" s="1"/>
  <c r="K12" i="2" s="1"/>
  <c r="AE12" i="2" s="1"/>
  <c r="M11" i="2"/>
  <c r="L11" i="2" l="1"/>
  <c r="L36" i="2" s="1"/>
  <c r="M36" i="2"/>
  <c r="M9" i="2" s="1"/>
  <c r="K11" i="2"/>
  <c r="K36" i="2" l="1"/>
  <c r="AE36" i="2" s="1"/>
  <c r="AE11" i="2"/>
  <c r="L65" i="2"/>
  <c r="AE65" i="2" s="1"/>
  <c r="L66" i="2" l="1"/>
  <c r="K66" i="2" s="1"/>
  <c r="AE66" i="2" l="1"/>
  <c r="AD66" i="2"/>
  <c r="L45" i="2"/>
  <c r="AE45" i="2" l="1"/>
  <c r="K52" i="2"/>
  <c r="AE52" i="2" l="1"/>
  <c r="AD52" i="2"/>
  <c r="K69" i="2"/>
  <c r="K9" i="2" s="1"/>
  <c r="L59" i="2"/>
  <c r="AE59" i="2" s="1"/>
  <c r="L50" i="2"/>
  <c r="AE50" i="2" l="1"/>
  <c r="AD69" i="2"/>
  <c r="L56" i="2"/>
  <c r="AE56" i="2" s="1"/>
  <c r="L55" i="2"/>
  <c r="AE55" i="2" s="1"/>
  <c r="J8" i="2" l="1"/>
  <c r="K8" i="2"/>
  <c r="M8" i="2"/>
  <c r="N8" i="2"/>
  <c r="O8" i="2"/>
  <c r="I8" i="2"/>
  <c r="L53" i="2"/>
  <c r="AE53" i="2" l="1"/>
  <c r="L69" i="2"/>
  <c r="AE69" i="2" s="1"/>
  <c r="L9" i="2" l="1"/>
  <c r="L8" i="2"/>
  <c r="AE8" i="2" s="1"/>
  <c r="AE9" i="2"/>
</calcChain>
</file>

<file path=xl/sharedStrings.xml><?xml version="1.0" encoding="utf-8"?>
<sst xmlns="http://schemas.openxmlformats.org/spreadsheetml/2006/main" count="907" uniqueCount="394">
  <si>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</si>
  <si>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</si>
  <si>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</si>
  <si>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</si>
  <si>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</si>
  <si>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</si>
  <si>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</si>
  <si>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</si>
  <si>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</si>
  <si>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</si>
  <si>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</si>
  <si>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</si>
  <si>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</si>
  <si>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</si>
  <si>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</si>
  <si>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</si>
  <si>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</si>
  <si>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</si>
  <si>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</si>
  <si>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Залишок на 01.01.23</t>
  </si>
  <si>
    <t>Заповнюється для проєктів будівництва</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</si>
  <si>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</si>
  <si>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</si>
  <si>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</si>
  <si>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</si>
  <si>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</si>
  <si>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</si>
  <si>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</si>
  <si>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</si>
  <si>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</si>
  <si>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</si>
  <si>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</si>
  <si>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</si>
  <si>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</si>
  <si>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Форма 1</t>
  </si>
  <si>
    <t>комунальна</t>
  </si>
  <si>
    <t>Перелік проєктів (об’єктів, заходів), які запропоновано реалізовувати за рахунок коштів Фонду ліквідації наслідків збройної агресії (далі - Фонд) у Чернівецькій області</t>
  </si>
  <si>
    <t>ГРОМАДСЬКІ БУДІВЛІ</t>
  </si>
  <si>
    <t>ВСЬОГО по проєктах</t>
  </si>
  <si>
    <t>Проєкти будівництва</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</si>
  <si>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</si>
  <si>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Чернівецька</t>
  </si>
  <si>
    <t>м. Чернівці</t>
  </si>
  <si>
    <t>Результативність (для проектів будівництва, потужність, відповідних одиниць)</t>
  </si>
  <si>
    <t xml:space="preserve">Капітальний ремонт </t>
  </si>
  <si>
    <t>BR-30/4/23-04014252-6023</t>
  </si>
  <si>
    <t>42 ліжкомісця</t>
  </si>
  <si>
    <t>Чернівецька обласна державна адміністрація (обласна військова адміністрація</t>
  </si>
  <si>
    <t>проводиться коригування</t>
  </si>
  <si>
    <t xml:space="preserve"> BR-31/4/23-04014252-6114</t>
  </si>
  <si>
    <t>63 кв. м.</t>
  </si>
  <si>
    <t>114,9 кв. м.</t>
  </si>
  <si>
    <t xml:space="preserve"> BR-30/4/23-04014252-6055</t>
  </si>
  <si>
    <t>Новоселицька</t>
  </si>
  <si>
    <t>2950 м.кв.</t>
  </si>
  <si>
    <t>наказ КНП Новоселицька лікарня від 26.05.2023     № 33&amp;1</t>
  </si>
  <si>
    <t>BR-31/4/23-04014252-6065</t>
  </si>
  <si>
    <t xml:space="preserve">Капітальний ремонт основного корпусу Б, кабінету комп'ютерної томографії та приміщення для облаштування споруди цивільного захисту  ОКНП "Чернівецька обласна дитяча клінічна лікарня" за адресою: вул. Руська, 207 А, м. Чернівці, Чернівецького району, Чернівецької області </t>
  </si>
  <si>
    <t>Наказ ОКНП "Чернівецький обласний клінічний кардіологічний центр" від 15.06.2023 №66</t>
  </si>
  <si>
    <t>Наказ КНП "Чернівецький обласний центр служби крові"  від 14.06.2023 №89-осн</t>
  </si>
  <si>
    <t>Капітальний ремонт хірургічного відділення та цокольного приміщення КНП "Хотинська багатопрофільна лікарня" Хотинської міської ради по вул. Богдана Хмельницького, 4 в м. Хотин Чернівецької області</t>
  </si>
  <si>
    <t>м. Хотин</t>
  </si>
  <si>
    <t>180 ліжкомісць</t>
  </si>
  <si>
    <t>Хотинська міська рада</t>
  </si>
  <si>
    <t>-</t>
  </si>
  <si>
    <t>ТОВ Експертиза МВК від 03.06.2023 №42346</t>
  </si>
  <si>
    <t xml:space="preserve"> Рішення №485/40 від 05.06.2023</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</si>
  <si>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</si>
  <si>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ні</t>
  </si>
  <si>
    <t>BR-5/5/23-04062205-6324</t>
  </si>
  <si>
    <t>Капітальний ремонт захисної споруди цивільного захисту Круглицького навчально – виховного комплексу «Загальноосвітній навчальний заклад  І-ІІІ ступенів – дошкільний навчальний  заклад» Хотинської міської ради Дністровського району Чернівецької області за адресою: вул. Головна, 45а с. Круглик Дністровського району Чернівецької області</t>
  </si>
  <si>
    <t>800 осіб</t>
  </si>
  <si>
    <t xml:space="preserve">BR-3/5/23-04062205-6305                                  </t>
  </si>
  <si>
    <t>Філія ДП "Укрдержекспертиза" в Чернівецькій області від 26.05.2023 № 26-0181/01-23</t>
  </si>
  <si>
    <t>01.07.2023 -31.12.2023</t>
  </si>
  <si>
    <t>Більше 8000 громадян (з яких 80 ВПО)</t>
  </si>
  <si>
    <t>Нове будівництво</t>
  </si>
  <si>
    <t>Сучевенська сільска рада</t>
  </si>
  <si>
    <t>Комунальна</t>
  </si>
  <si>
    <t>Схвалено рішенням виконавчого комітету №75 від 31 травня 2023 року</t>
  </si>
  <si>
    <t>CO-2/5/23-04418506-6194</t>
  </si>
  <si>
    <t>більше 8000 осіб</t>
  </si>
  <si>
    <t>м. Новоселиця</t>
  </si>
  <si>
    <t>с. Сучевени</t>
  </si>
  <si>
    <t>Будівництво Центру надання адміністративних послуг із протирадіаційним укриттям в с. Сучевени Чернівецького району Чернівецької області</t>
  </si>
  <si>
    <t xml:space="preserve">Капітальний ремонт незавершеного будівництва корпусу А опорного закладу "Мигівський заклад загальної середньої освіти І - ІІІ ступенів - заклад дошкільної освіти" по вул. Центральна 84 в с. Мигове Вижницького району, Чернівецької області                     </t>
  </si>
  <si>
    <t>Берегометська</t>
  </si>
  <si>
    <t>с. Мигове</t>
  </si>
  <si>
    <t>2616,35 кв.м</t>
  </si>
  <si>
    <t xml:space="preserve">Реконструкція </t>
  </si>
  <si>
    <t>Обласна державна адміністрація</t>
  </si>
  <si>
    <t>Наказ Департаменту капітального будівництва, містобудування та архітектури №98 від 08.06.2021</t>
  </si>
  <si>
    <t>BR-24/4/23-04014252-5880</t>
  </si>
  <si>
    <t>Прибудова до приймального відділення Новоселицької центральної  районної лікарні (пологове відділення) в м. Новоселиця Чернівецької області (коригування)</t>
  </si>
  <si>
    <t>2011-2023</t>
  </si>
  <si>
    <t>883,5 кв.м</t>
  </si>
  <si>
    <t>Будівництво</t>
  </si>
  <si>
    <t>Наказ Департаменту капітального будівництва, містобудування та архітектури ОДА від 11.06.2021 
№ 103</t>
  </si>
  <si>
    <t>RE-26/4/23-04014252-5919</t>
  </si>
  <si>
    <t>понад 2000</t>
  </si>
  <si>
    <t>понад 300</t>
  </si>
  <si>
    <t>Будівництво пологового відділення (акушерський корпус), м. Хотин Чернівецької області (коригування)</t>
  </si>
  <si>
    <t>Хотинська</t>
  </si>
  <si>
    <t>1991-2023</t>
  </si>
  <si>
    <t>30 ліжок</t>
  </si>
  <si>
    <t xml:space="preserve">Наказ ДКБ ОДА від 30.05.2023 №48 </t>
  </si>
  <si>
    <t>CO-26/4/23-04014252-5912</t>
  </si>
  <si>
    <t>понад 2500</t>
  </si>
  <si>
    <t>понад 350</t>
  </si>
  <si>
    <t>Сторожинецька</t>
  </si>
  <si>
    <t>с. Давидени</t>
  </si>
  <si>
    <t>1990-2023</t>
  </si>
  <si>
    <t>260 уч. місць</t>
  </si>
  <si>
    <t>Чернівецька обласна державна адміністрація (обласна військова адміністрація)</t>
  </si>
  <si>
    <t>CO-24/4/23-04014252-5871</t>
  </si>
  <si>
    <t>Наказ ДКБ ОДА від 15.06.2023 №58</t>
  </si>
  <si>
    <t xml:space="preserve">Реконструкція гімназії
 по вул. Д. Карвацького, 9-а в с. Клішківці Дністровського району Чернівецької області (коригування)   
</t>
  </si>
  <si>
    <t>Клішковецька</t>
  </si>
  <si>
    <t>с. Клішківці</t>
  </si>
  <si>
    <t>300 місць</t>
  </si>
  <si>
    <t>RE-26/4/23-04014252-5913</t>
  </si>
  <si>
    <t>Вашківецька</t>
  </si>
  <si>
    <t>с. Карапчів</t>
  </si>
  <si>
    <t>2016-2023</t>
  </si>
  <si>
    <t>140 місць</t>
  </si>
  <si>
    <t>CO-26/4/23-04014252-5915</t>
  </si>
  <si>
    <t>Наказ Департаменту капітального будівництва, містобудування та архітектури ОДА від 15.06.2023 №59</t>
  </si>
  <si>
    <t>430 кв. м.</t>
  </si>
  <si>
    <t xml:space="preserve"> BR-30/4/23-04014252-6041</t>
  </si>
  <si>
    <t>Капітальний ремонт будівель КНП «Сторожинецька багатопрофільна лікарня інтенсивного лікування» та облаштування споруд цивільного захисту (укриття) Сторожинецької міської ради по                                          вул. Видинівського,22 в м. Сторожинець Чернівецького району Чернівецької області</t>
  </si>
  <si>
    <t>м. Сторожинець</t>
  </si>
  <si>
    <t>Наказ Сторожинецької БЛІЛ від 14.06.2023 №118/1</t>
  </si>
  <si>
    <t>2010-2023</t>
  </si>
  <si>
    <t>250 учн місць</t>
  </si>
  <si>
    <t>RE-29/4/23-04014252-5932</t>
  </si>
  <si>
    <t>Наказ ДКБ ОДА від 15.06.2023 №57</t>
  </si>
  <si>
    <t>наказ Чернівецької обласної дитячої клінічної лікарні від 15.06.2023 № 33-АГ</t>
  </si>
  <si>
    <r>
      <t xml:space="preserve">Будівництво загальноосвітньої школи І-ІІІ ступенів в с. Давидівка Чернівецького району Чернівецької області (коригування)                                              </t>
    </r>
    <r>
      <rPr>
        <b/>
        <sz val="16"/>
        <rFont val="Times New Roman"/>
        <family val="1"/>
        <charset val="204"/>
      </rPr>
      <t xml:space="preserve">  </t>
    </r>
  </si>
  <si>
    <t>Будівництво дошкільного навчального закладу в с.Карапчів Вижницького району Чернівецької області (коригування)</t>
  </si>
  <si>
    <t>Облаштування підвального приміщення під розміщення споруди цивільного захисту-протирадіаційного укриття та капітальний ремонт будівлі літ. А (утеплення фасаду та ремонт даху) із запровадженням енергозберігаючих заходів в КНП "Новоселицька лікарня" Новоселицької міської ради по пров. Карамзіна,1 в м. Новоселиця Чернівецького району Чернівецької області</t>
  </si>
  <si>
    <t>понад 4000</t>
  </si>
  <si>
    <t>понад 1000</t>
  </si>
  <si>
    <t>понад 10000</t>
  </si>
  <si>
    <t>Капітальний ремонт</t>
  </si>
  <si>
    <t>м. Кіцмань</t>
  </si>
  <si>
    <t>30 л/місць</t>
  </si>
  <si>
    <t>ТЗОВ " Укпертиза МВК від 17.05.2023 № 42061</t>
  </si>
  <si>
    <t xml:space="preserve">Розпорядження виконкому Кіцманської міської ради від 19.05.2023  № 97 -р </t>
  </si>
  <si>
    <t>BR-30/4/23-04014252-6053</t>
  </si>
  <si>
    <t>193,8 м. кв.</t>
  </si>
  <si>
    <t>BR-30/4/23-04014252-6038</t>
  </si>
  <si>
    <t>понад 3500</t>
  </si>
  <si>
    <t>понад 400</t>
  </si>
  <si>
    <t>понад 6000</t>
  </si>
  <si>
    <t>понад 1200</t>
  </si>
  <si>
    <t>понад 5000</t>
  </si>
  <si>
    <t>Наказ ОККН "Чернівецький обласний медичний діагностично-реабілітаційний центр" від 10.05.2023 №08-ЛГ</t>
  </si>
  <si>
    <t>3241 м. кв.</t>
  </si>
  <si>
    <t>BR-30/4/23-04014252-6045</t>
  </si>
  <si>
    <t>RS-15/5/23-04014252-6702</t>
  </si>
  <si>
    <t>RS-16/5/23-04014252-6911</t>
  </si>
  <si>
    <t>ТОВ "Експертиза МВК" від 25.05.2023 № 42185</t>
  </si>
  <si>
    <t>Наказ ОКНП Буковинський клінічний онкологічний центр від 30.05.2023 № 82</t>
  </si>
  <si>
    <t>Наказ ОКНП "Чернівецька обласна клінічна лікарня" від 16.06.2023 №74</t>
  </si>
  <si>
    <t>Реставрація</t>
  </si>
  <si>
    <t>Реконструкція Грозинецького НВК I-III ст., по вул. Дружби 1А, в с. Грозинці, Чернівецького р-ну., Чернівецької області</t>
  </si>
  <si>
    <t>Топорівська</t>
  </si>
  <si>
    <t>с. Грозинці</t>
  </si>
  <si>
    <t>2023-2023</t>
  </si>
  <si>
    <t>319 уч.м.</t>
  </si>
  <si>
    <t>Реконструкція</t>
  </si>
  <si>
    <t>Топорівська територіальна громада</t>
  </si>
  <si>
    <t>Філія ДП "Укрдержбудекспертиза у Чернівецькій області"  21.10.2021 №26-0369/01-21</t>
  </si>
  <si>
    <t>Розпорядження 
№97-р від 03.11.2021</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</si>
  <si>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</si>
  <si>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RE-24/4/23-04417398-5870</t>
  </si>
  <si>
    <t>понад 1800</t>
  </si>
  <si>
    <t xml:space="preserve">Реконструкція будівлі солдатської їдальні під дошкільний навчальний заклад по вул. Гвардійській, 15 в м. Сторожинець Чернівецької області </t>
  </si>
  <si>
    <t>Сучевенська</t>
  </si>
  <si>
    <t>3300 кв.м</t>
  </si>
  <si>
    <t>наказ про схвалення ОКНП "Чернівецький обласний госпіталь ветеранів війни" від 30.05.2023 №46</t>
  </si>
  <si>
    <t>CO-12/5/23-04014252-6624</t>
  </si>
  <si>
    <t>Капітальний ремонт поліклінічного корпусу (літера П) ОКНП "Буковинський клінічний онкологічний центр" в м. Чернівці вул. Героїв Майдану,242</t>
  </si>
  <si>
    <t xml:space="preserve">Ремонт (реставраційний) приміщень захисної споруди цивільного захисту (обліковий № 96006) ОКНП "Чернівецька обласна клінічна лікарня" по вул. Головній, 137 в м. Чернівці </t>
  </si>
  <si>
    <t>60 ліжкомісць</t>
  </si>
  <si>
    <t>200 осіб</t>
  </si>
  <si>
    <t xml:space="preserve">Капітальний ремонт загально-кардіологічного відділення №2 з облаштуванням системи вентиляції та споруди цивільного захисту населення в ОКНП «Чернівецький обласний клінічний кардіологічний центр» за адресою:  м. Чернівці, вул. Героїв Майдану,230 </t>
  </si>
  <si>
    <t>Капітальний ремонт приміщень з облаштуванням захисних споруд цивільного захисту  КНП «Чернівецький обласний центр служби крові» по вул. Українській, 36 
м. Чернівці, Чернівецької обл.</t>
  </si>
  <si>
    <t>Капітальний ремонт сховища, реабілітаційного, ендоскопічного та амбулаторно-поліклінічного відділень  ОКНП "Чернівецький обласний медичний діагностично-реабілітаційний центр" по вул. Н.Сотні,5А у м. Чернівці</t>
  </si>
  <si>
    <t>Ремонт (реставраційний) будівель інфекційного корпусу №12 та приймального інфекційного відділення корпусу №14 обласного комунального некомерційного підприємства "Чернівецька обласна клінічна лікарня" по вул. Головна, 137 в м. Чернівці</t>
  </si>
  <si>
    <t>Веренчанська</t>
  </si>
  <si>
    <t>с. Веренчанка</t>
  </si>
  <si>
    <t>2020-2023</t>
  </si>
  <si>
    <t>об'єкт</t>
  </si>
  <si>
    <t>RE-9/4/23-04014252-5392</t>
  </si>
  <si>
    <t>Наказ Департаменту капітального будівництва, містобудування та архітектури від 15.06.2023 № 60</t>
  </si>
  <si>
    <t>капітальний ремонт</t>
  </si>
  <si>
    <t>Будівництво каналізаційних очисних споруд для Петричанського психоневрологічного будинку-інтернату в с.Петричанка Глибоцького району Чернівецької області</t>
  </si>
  <si>
    <t>36м куб. на добу</t>
  </si>
  <si>
    <t>Наказ №69 від 31.05.2023р.</t>
  </si>
  <si>
    <t>CO-31/4/23-00022680-6069</t>
  </si>
  <si>
    <t>ОБ’ЄКТИ ІНФРАСТРУКТУРИ  (надання послуг з водопостачання, водовідведення, виробництва теплової енергії, теплопостачання, електропостачання)</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</si>
  <si>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</si>
  <si>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Комунальна власність</t>
  </si>
  <si>
    <t>с.Петричанка</t>
  </si>
  <si>
    <t>смт Берегомет</t>
  </si>
  <si>
    <t>Проєктна потужність для працівників 25 осіб, для відвідувачів 25 осіб</t>
  </si>
  <si>
    <t xml:space="preserve">ТОВ "Експертиза МВК", від 02.06.2023 р. №42353 </t>
  </si>
  <si>
    <t xml:space="preserve">Розпорядження голови селищної ради №121-р від 02.06.2023 р. </t>
  </si>
  <si>
    <t>BR-12/5/23-04416996-6609</t>
  </si>
  <si>
    <t>Берегометська селищна рада</t>
  </si>
  <si>
    <t>Реконструкція ділянки водогону діаметром 800 мм від ВНС "Очерет" до вул. Каштанової в м. Чернівці (коригування) (ІІ-пусковий комплекс ПК 00 до ПК 2+10)</t>
  </si>
  <si>
    <t>Забезпечення стабільного водопостачання обласного центру</t>
  </si>
  <si>
    <t>Чернівецька міська рада</t>
  </si>
  <si>
    <t xml:space="preserve">   ДП "Укрдержбудекспертиза" Експертний звіт №26-0144/01-22 від 06.07.2022 року</t>
  </si>
  <si>
    <t>Наказ КП "Чернівціводоканал" 180 від 29.08.2022 року</t>
  </si>
  <si>
    <t>RE-9/4/23-36068147-5381</t>
  </si>
  <si>
    <t>Капітальний ремонт мереж водопостачання та водовідведення по вул. Гребінки Євгена в м.Чернівці</t>
  </si>
  <si>
    <t>ДП "Укрдержбудекспертиза" Експертний звіт №26-0302/01-22 від 17.11. 2022 року</t>
  </si>
  <si>
    <t>Наказ "Чернівціводоканал" № 113 від 04.05.2023 року</t>
  </si>
  <si>
    <t>BR-9/4/23-36068147-5382</t>
  </si>
  <si>
    <t>Капітальний ремонт магістрального сифонного трубопроводу системи забору води на підземному водозаборі "Магала"</t>
  </si>
  <si>
    <t>Робочий проект подано на експертизу орієнтовно до 25.05.2023р.</t>
  </si>
  <si>
    <t>__</t>
  </si>
  <si>
    <t>BR-9/4/23-36068147-5378</t>
  </si>
  <si>
    <t>Капітальний ремонт трубопроводів цетралізованого теплопостачання вул. Авангардна,51 УТ-3 - УТ-5 Руська, 219Е УТ-5 - УТ-7 Руська, 233 в м. Чернівці</t>
  </si>
  <si>
    <t xml:space="preserve">Чернівецька </t>
  </si>
  <si>
    <t>Чернівці</t>
  </si>
  <si>
    <t>2021-2023</t>
  </si>
  <si>
    <t>Забезпечення стабільного теплопостачання м.Чернівців</t>
  </si>
  <si>
    <t>Філія ДП "Укрдержбудекспертиза" у Чернівецькій області №26-0244/01-21 від 16.06.2021</t>
  </si>
  <si>
    <t>Наказ МКП "Чернівцітеплокомуненерго" №95/1 від 16.06.2021</t>
  </si>
  <si>
    <t>NS-16/03/2023-37641918-512</t>
  </si>
  <si>
    <t>ПКД потребує коригування</t>
  </si>
  <si>
    <t>Капітальний ремонт трубопроводів цетралізованого теплопостачання кот. вул. Руська-перед УТ-2 (СПІРО), відгалуження до УТ-2-центральна траса в м.Чернівці</t>
  </si>
  <si>
    <t>Філія ДП "Укрдержбудекспертиза" у Чернівецькій області №26-0243/01-21 від 16.06.2021</t>
  </si>
  <si>
    <t>NS-16/03/2023-37641918-511</t>
  </si>
  <si>
    <t>Капітальний ремонт трубопроводів цетралізованого теплопостачання  Руська, 233-253 в м.Чернівці</t>
  </si>
  <si>
    <t>Філія ДП "Укрдержбудекспертиза" у Чернівецькій області №26-0246/01-21 від 16.06.2021</t>
  </si>
  <si>
    <t>NS-16/03/2023-37641918-510</t>
  </si>
  <si>
    <t>Капітальний ремонт трубопроводів цетралізованого теплопостачання П.Кільцева, 29 (ТК14-70-71-73-74-75-76-77-78-79-80-80А-82-83-85) в м.Чернівці</t>
  </si>
  <si>
    <t>Філія ДП "Укрдержбудекспертиза" у Чернівецькій області №26-0245/01-21 від 16.06.2021</t>
  </si>
  <si>
    <t>NS-16/13/2023-37641918-509</t>
  </si>
  <si>
    <t>Реконструкція ГТП-3Ю на вул. Героїв Майдану, 97 А (встановлення насосів підвищення тиску із заміною існуючих трубопроводів) в м.Чернівці</t>
  </si>
  <si>
    <t>2022-2023</t>
  </si>
  <si>
    <t>реконструкція</t>
  </si>
  <si>
    <t>Філія ДП "Укрдержбудекспертиза" у Чернівецькій області №26-0293-01/22 від 12.12.2022</t>
  </si>
  <si>
    <t>Наказ МКП "Чернівцітеплокомуненерго" №147/1 від 12.12.2022</t>
  </si>
  <si>
    <t>RE-9/4/23-36068147-5377</t>
  </si>
  <si>
    <t>Капітальний ремонт водогону с. Вороновиця Кельменецького району Чернівецької області</t>
  </si>
  <si>
    <t>Кельменецька</t>
  </si>
  <si>
    <t>смт Кельменці</t>
  </si>
  <si>
    <t>2019-2023</t>
  </si>
  <si>
    <r>
      <t>Річна потреба у воді 64,315 тис.м</t>
    </r>
    <r>
      <rPr>
        <vertAlign val="superscript"/>
        <sz val="14"/>
        <color theme="1"/>
        <rFont val="Times New Roman"/>
        <family val="1"/>
        <charset val="204"/>
      </rPr>
      <t>3</t>
    </r>
    <r>
      <rPr>
        <sz val="14"/>
        <color theme="1"/>
        <rFont val="Times New Roman"/>
        <family val="1"/>
        <charset val="204"/>
      </rPr>
      <t xml:space="preserve"> </t>
    </r>
  </si>
  <si>
    <t>Кельменецька селищна рада</t>
  </si>
  <si>
    <t>Філія ДП "Укрдержбудекспертиза" у Чернівецькій області 15.05.2019, №26-0310-19/2</t>
  </si>
  <si>
    <t>Рішеення Вороновицької сільської ради від 17.05.2019 №29</t>
  </si>
  <si>
    <t>BR-8/4/23-04417010-5322</t>
  </si>
  <si>
    <t>Необхідна актуалізація кошторисної вартості у поточних цінах</t>
  </si>
  <si>
    <t>Капітальний ремонт автомобільної дороги загального користування місцевого значення О26080 Заліщики-Звинячин-Городенка з під’їздом до ст. Стефанешти на ділянці км 5+300-13+300</t>
  </si>
  <si>
    <t>Кострижівська</t>
  </si>
  <si>
    <t>Степанівка</t>
  </si>
  <si>
    <t>2023-2024</t>
  </si>
  <si>
    <t>13,3 км</t>
  </si>
  <si>
    <t>бюджетна програма 3131090</t>
  </si>
  <si>
    <t>ТОВ "Перша будівельна експертиза" 12.12.2021 №211012-10/А</t>
  </si>
  <si>
    <t>Наказ управління інфраструктури, капітального будівництва та експлуатації доріг обласної державної адміністрації від 25.01.2022 №12-ОД</t>
  </si>
  <si>
    <t xml:space="preserve">BR-9/4/23-04014252-5404 </t>
  </si>
  <si>
    <t xml:space="preserve">Усього по об'єктах інфраструктури </t>
  </si>
  <si>
    <t>Реконструкція гінекологічно-пологового відділення КНП «Кельменецька багатопрофільна лікарня» під Дністровський реабілітаційно-паліативний центр по вулиці Сагайдачного, 69 смт. Кельменці Дністровського району Чернівецької області</t>
  </si>
  <si>
    <t>Облаштування 50 місць для паліативної допомоги</t>
  </si>
  <si>
    <t>Філія ДП "Укрдержбудекспертиза" у Чернівецькій області, 08.10.2020, №26-0544-20</t>
  </si>
  <si>
    <t>Наказ КНП "Кельменецька ЦРЛ" від 09.10.2020 №21</t>
  </si>
  <si>
    <t>RE-8/4/23-04417010-5318</t>
  </si>
  <si>
    <t>Вартість перерахована у цінах станом на 30.03.2023, знаходиться на повторній експертизі</t>
  </si>
  <si>
    <t>Капітальний ремонт хірургічного відділення «Кельменецької багатопрофільної лікарні», (літера Б) по вулиці Сагайдачного, 79, с.м.т. Кельменці Дністровського району Чернівецької області</t>
  </si>
  <si>
    <t>Розміщується 55 ліжко-місць</t>
  </si>
  <si>
    <t>ТзОВ "Екпертиза МВК", 21.03.2023 №41349</t>
  </si>
  <si>
    <t>Наказ КНП "Кельменецька БПЛ" від 28.03.2023 №14</t>
  </si>
  <si>
    <t>BR-8/4/23-04417010-5319</t>
  </si>
  <si>
    <t>Хірургічне відділення на 55 ліжко-місць</t>
  </si>
  <si>
    <t>Усього по громадських будівлях</t>
  </si>
  <si>
    <t>Капітальний ремонт автомобільної дороги загального користування місцевого значення О26165 об’їзд м. Сторожинець на ділянці км 0+000 – км 2+600</t>
  </si>
  <si>
    <t>2,6 км</t>
  </si>
  <si>
    <t>державна</t>
  </si>
  <si>
    <t>в процесі розробки</t>
  </si>
  <si>
    <t>Наказ №52-ОД від 26.05.2023</t>
  </si>
  <si>
    <t>BR-23/4/23-43565662-5807</t>
  </si>
  <si>
    <t>Капітальний ремонт автомобільної дороги загального користування місцевого значення О26104 Кельменці - /Р-63/ на ділянці км 0+000 – км 1+700</t>
  </si>
  <si>
    <t>1,7 км</t>
  </si>
  <si>
    <t>Наказ №50-ОД від 26.05.2023</t>
  </si>
  <si>
    <t>BR-23/4/23-43565662-5808</t>
  </si>
  <si>
    <t>Капітальний ремонт автомобільної дороги загального користування місцевого значення О26080 Заліщики - Звинячин - Городенка з під’їздом до ст. Стефанешти на ділянці км 0+000 – км 5+299</t>
  </si>
  <si>
    <t>с. Степанівка</t>
  </si>
  <si>
    <t>5,3 км</t>
  </si>
  <si>
    <t>Наказ №48-ОД від 22.05.2023</t>
  </si>
  <si>
    <t>BR-23/4/23-43565662-5813</t>
  </si>
  <si>
    <t>Капітальний ремонт моста у с.Лівинці на автомобільній дорозі загального користування місцевого значення О26097 Лівинці-Михайлівка-Козиряни на ділянці км 1+430 (коригування)</t>
  </si>
  <si>
    <t xml:space="preserve">Лівинецька </t>
  </si>
  <si>
    <t>с. Лівинці</t>
  </si>
  <si>
    <t>43,7 кв. м</t>
  </si>
  <si>
    <t xml:space="preserve">  ТОВ "УК ЕКСПЕРТИЗА" 16.05.2023 №Т163-А</t>
  </si>
  <si>
    <t>Наказ №46-ОД від 22.05.2023</t>
  </si>
  <si>
    <t>BR-23/4/23-43565662-5816</t>
  </si>
  <si>
    <t>Капітальний ремонт автомобільної дороги загального користування місцевого значення О26138 Строїнці – Маршинці на ділянці км 0+000 – км 2+700</t>
  </si>
  <si>
    <t>2,7 км</t>
  </si>
  <si>
    <t>Наказ №49-ОД від 22.05.2023</t>
  </si>
  <si>
    <t>BR-24/4/23-43565662-5854</t>
  </si>
  <si>
    <t>Капітальний ремонт автомобільної дороги загального користування місцевого значення О26127 Маршинці – Форосна – Довжок - /Н-03/ на ділянці км 0+000 – км 1+600</t>
  </si>
  <si>
    <t>1,6 км</t>
  </si>
  <si>
    <t>Наказ №51-ОД від 26.05.2023</t>
  </si>
  <si>
    <t>BR-24/4/23-43565662-5896</t>
  </si>
  <si>
    <t>Капітальний ремонт дорожнього покриття по вул.Лісна від НОЗ до вул.Чернівецької в м.Хотин Дністровського району Чернівецької області</t>
  </si>
  <si>
    <t>Хотинська МТГ</t>
  </si>
  <si>
    <t>746 м</t>
  </si>
  <si>
    <t>Рішення №483/39 від 26.05.2023</t>
  </si>
  <si>
    <t>BR-5/5/23-04062205-6355</t>
  </si>
  <si>
    <t>Капітальний ремонт дорожнього покриття по вул.Чернівецької до перехрестя вул.Лісної -вул.Незалежності в м.Хотин Дністровського району Чернівецької області</t>
  </si>
  <si>
    <t>224 м</t>
  </si>
  <si>
    <t>BR-5/5/23-04062205-6361</t>
  </si>
  <si>
    <t>Будівництво каналізаційного колектора в м. Вижниця Чернівецької області (коригування)</t>
  </si>
  <si>
    <t xml:space="preserve">Вижницька </t>
  </si>
  <si>
    <t>м. Вижниця</t>
  </si>
  <si>
    <t>2017-2023</t>
  </si>
  <si>
    <t>400 м.куб/добу</t>
  </si>
  <si>
    <t>Вижницька міська рада</t>
  </si>
  <si>
    <t>ТзОВ "Експертиза МВК" 31.05.2023 №42306</t>
  </si>
  <si>
    <t>Рішення виконкому Вижницької міської ради
від 07.06.2023 
№105/1</t>
  </si>
  <si>
    <t>CO-31/4/23-04062096-6133</t>
  </si>
  <si>
    <t>Реконструкція очисних споруд каналізації 800м3/добу з виділенням І-ої 400м3/добу черги в смт. Глибока Чернівецької області (Коригування)</t>
  </si>
  <si>
    <t>Глибоцька</t>
  </si>
  <si>
    <t>смт Глибока</t>
  </si>
  <si>
    <t>2004-2023</t>
  </si>
  <si>
    <t xml:space="preserve">ТзОВ "Експертиза МВК"
 26.05.2023 № 42234 </t>
  </si>
  <si>
    <t>Наказ від 30.05.2023 №46</t>
  </si>
  <si>
    <t>RE-29/4/23-04014252-5938</t>
  </si>
  <si>
    <t>Капітальний ремонт водопровідної мережі  по вул.Чернівецькій в м.Сторожинець, Чернівецького району, Чернівецької області</t>
  </si>
  <si>
    <t xml:space="preserve">Сторожинецька </t>
  </si>
  <si>
    <t>м.Сторожинець</t>
  </si>
  <si>
    <t>заміна 4 км водопровідних труб</t>
  </si>
  <si>
    <t>Сторожинецька міська рада</t>
  </si>
  <si>
    <t>ТзОВ "Експертиза МВК", експертна оцінка  №42388 від 05.06.2023р.</t>
  </si>
  <si>
    <t>Наказ КП "Сторожинецьке ЖКГ" № 33-О від 05.06.2023р.</t>
  </si>
  <si>
    <t>EX-18/4/23-04062179-5696</t>
  </si>
  <si>
    <t>Капітальний ремонт комунального приміщення-складу для зберігання твердого палива для критичної інфраструктури / виробництва тепла за адресою м.Хотин, вул. Піблубного, 2Б</t>
  </si>
  <si>
    <t>2000 куб. м</t>
  </si>
  <si>
    <t>BR-1/5/23-04062205-6165</t>
  </si>
  <si>
    <t>Реконструкція каналізаційних очисних споруд в м. Хотин Чернівецької області</t>
  </si>
  <si>
    <t>1700 куб.м/добу</t>
  </si>
  <si>
    <t>RE-10/4/23-04062205-5502</t>
  </si>
  <si>
    <t>Будівництво мереж водопостачання та водовідведення до території Індустріального парку “Хотин Invest” в м. Хотин Чернівецької області</t>
  </si>
  <si>
    <t>мережа водопостачання - 2,4 км, каналізаційна мережа - 2,8км</t>
  </si>
  <si>
    <t xml:space="preserve"> Рішення №484/40 від 05.06.2023</t>
  </si>
  <si>
    <t>CO-12/4/23-04062205-5559</t>
  </si>
  <si>
    <t>Реконструкція будинку культури з добудовою адміністративних приміщень та центру надання адміністративних послуг Мамалигівської сільської ради по вул. Головній, 79, в с.Мамалига Новоселицького району Чернівецької області (коригування)</t>
  </si>
  <si>
    <t>Мамалигівська</t>
  </si>
  <si>
    <t>с. Мамалига</t>
  </si>
  <si>
    <t>2018-2023</t>
  </si>
  <si>
    <t>10941,6 кв.м</t>
  </si>
  <si>
    <t>Філія ДП «Укрдержбуд експертиза» 10.03.2021 №26-0035/01-21</t>
  </si>
  <si>
    <t>Наказ ДКБ ОДА від 11.05.2023 №44</t>
  </si>
  <si>
    <t>пункт 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</si>
  <si>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RE-26/4/23-04014252-5918</t>
  </si>
  <si>
    <t>Капітальний ремонт відділення медичної реабілітації (п'ятий поверх) літ. Б Комунального некомерційного підприємства «Кіцманська багатопрофільна лікарня інтенсивного лікування» по вул. Незалежності,1 в м. Кіцмань, Чернівецької області</t>
  </si>
  <si>
    <t>Нове будівництво адміністративного корпусу Чернівецького обласного госпіталю ветеранів війни з приміщенням подвійного призначення, багаторівневим паркінгом та капітальним ремонтом приміщень будівлі літ. «Б» та літ. «А»  за адресою Чернівецька область, Чернівецький район, Чернівецька територіальна громада, м. Чернівці, вул. Фастівська, 20 (1 черга)</t>
  </si>
  <si>
    <t>Реконструкція з добудовою Веренчанської ЗОШ I-III ступеня по вул. Шевченко, 80 
в с.Веренчанка Заставнівського району, Чернівецької області</t>
  </si>
  <si>
    <t>Наказ Департаменту капітального будівництва, містобудування та архітектури №61 від 16.06.2023</t>
  </si>
  <si>
    <t>Наказ ОКНП "Чернівецька обласна клінічна лікарня" від 15.06.2023 №73</t>
  </si>
  <si>
    <t>Капітальний ремонт приміщень відділень 4-го та 2-го поверхів обласної комунальної установи «Лікарня швидкої медичної допомоги»  по вул. Фастівська, 2 в м. Чернівці.</t>
  </si>
  <si>
    <t>ДП "Укрдержбудекспертиза"  від 28.08.2020 №26-0509-20</t>
  </si>
  <si>
    <t>Наказ Департаменту капітального будівництва, містобудування та архітектури від  20.08.2021 № 140</t>
  </si>
  <si>
    <t>BR-9/4/23-04014252-5390</t>
  </si>
  <si>
    <t>Капітальний ремонт навчальних корпусів Кельменецького ліцею – опорного закладу за адресою: площа Центральна,5 та по вул. Першотравнева,19 смт.Кельменці, Кельменецького району, Чернівецької області</t>
  </si>
  <si>
    <t>Покращення умов навчання 900 дітей</t>
  </si>
  <si>
    <t>Філія ДП "Укрдержбудекспертиза" у Чернівецькій області, 30.09.2020, №26-0467-20</t>
  </si>
  <si>
    <t>Наказ відділу освіти РДА від 30.09.2020 №14</t>
  </si>
  <si>
    <t>BR-8/4/23-04417010-5320</t>
  </si>
  <si>
    <t>Необхідна актулізація кошторисної вартості у поточних цінах, орієнтовна вартість станом на 01.05.2023 - 11500 тис.грн.</t>
  </si>
  <si>
    <t>Капітальний ремонт приміщення кімнат лікарні на денний центр соціально-психологічної допомоги особам, які постраждали від домашнього  насильства та насильства за ознакою статі при Кельменецькому селищному центрі соціальних служб, за адресою: вул.О.Кобилянської, 20 в с.Іванівці Дністровського р-ну Чернівецької обл.</t>
  </si>
  <si>
    <t>Облаштування 2 кімнат тимчасового перебування постраждалих осіб</t>
  </si>
  <si>
    <t>Філія ДП "Укрдержбудекспертиза" у Чернівецькій області №26-0264/01-21 від 18.06.2021</t>
  </si>
  <si>
    <t>Розпорядження селищної ради №95-ОД від 27.06.21</t>
  </si>
  <si>
    <t>BR-8/4/23-04417010-5321</t>
  </si>
  <si>
    <t>Вартість перерахована у цінах станом на 23.02.2023, повторна експертиза ,буде проведена</t>
  </si>
  <si>
    <t>Капітальний ремонт нежитлового приміщення під ЦНАП по вул. Центральна, 30 в смт Берегомет Вижницького району Чернівецької області</t>
  </si>
  <si>
    <t>Капітальний ремонт приміщень подвійного призначення із захисними властивостями захисних споруд цивільного захисту КНП "Путильська багатопрофільна лікарня"  на вул.Українській, 38 в смт.Путила, Вижницького району</t>
  </si>
  <si>
    <t>Путильська</t>
  </si>
  <si>
    <t>смт Путила</t>
  </si>
  <si>
    <t>336 кв м</t>
  </si>
  <si>
    <t>Путильська селищна рада</t>
  </si>
  <si>
    <t>Товариство з обмеженою відповідальністю "УК ЕКСПЕРТИЗА" від 30.05.2023 №30/361-05/23</t>
  </si>
  <si>
    <t>Наказ директора 
КНП "Путильська БЛ" 
від  26.05.2023 №135</t>
  </si>
  <si>
    <t>1) будівництво (нове будівництво, 
реконструкцію, реставрацію, 
капітальний ремонт) громадських будівель (з урахуванням вимог безпеки щодо захисних споруд цивільного захисту), захисних споруд цивільного захисту</t>
  </si>
  <si>
    <t>BR-16/5/23-04417046-6900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</si>
</sst>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 _₽_-;\-* #,##0.00\ _₽_-;_-* &quot;-&quot;??\ _₽_-;_-@_-"/>
    <numFmt numFmtId="165" formatCode="0.0"/>
    <numFmt numFmtId="166" formatCode="#,##0.000"/>
    <numFmt numFmtId="167" formatCode="0.000"/>
    <numFmt numFmtId="168" formatCode="0.0000000000000"/>
    <numFmt numFmtId="169" formatCode="0.000000000"/>
    <numFmt numFmtId="170" formatCode="#,##0.00000000"/>
    <numFmt numFmtId="171" formatCode="0.0000000"/>
    <numFmt numFmtId="172" formatCode="#,##0.000000000000"/>
    <numFmt numFmtId="173" formatCode="#,##0.000000000"/>
    <numFmt numFmtId="174" formatCode="#,##0.0000000000"/>
  </numFmts>
  <fonts count="39">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4"/>
      <name val="Times New Roman"/>
      <family val="1"/>
      <charset val="204"/>
    </font>
    <font>
      <sz val="12"/>
      <name val="Arial Cyr"/>
      <charset val="204"/>
    </font>
    <font>
      <sz val="15"/>
      <name val="Times New Roman"/>
      <family val="1"/>
      <charset val="204"/>
    </font>
    <font>
      <b/>
      <sz val="16"/>
      <name val="Times New Roman"/>
      <family val="1"/>
      <charset val="204"/>
    </font>
    <font>
      <b/>
      <sz val="10"/>
      <name val="Times New Roman"/>
      <family val="1"/>
      <charset val="204"/>
    </font>
    <font>
      <b/>
      <sz val="18"/>
      <name val="Times New Roman"/>
      <family val="1"/>
      <charset val="204"/>
    </font>
    <font>
      <b/>
      <sz val="15"/>
      <name val="Times New Roman"/>
      <family val="1"/>
      <charset val="204"/>
    </font>
    <font>
      <b/>
      <sz val="12"/>
      <name val="Times New Roman"/>
      <family val="1"/>
    </font>
    <font>
      <b/>
      <sz val="12"/>
      <name val="Times New Roman"/>
      <family val="1"/>
      <charset val="204"/>
    </font>
    <font>
      <b/>
      <sz val="26"/>
      <name val="Times New Roman"/>
      <family val="1"/>
      <charset val="204"/>
    </font>
    <font>
      <sz val="14"/>
      <color rgb="FF33465C"/>
      <name val="Times New Roman"/>
      <family val="1"/>
      <charset val="204"/>
    </font>
    <font>
      <sz val="14"/>
      <color theme="1"/>
      <name val="Times New Roman"/>
      <family val="1"/>
      <charset val="204"/>
    </font>
    <font>
      <sz val="12"/>
      <color theme="1"/>
      <name val="Times New Roman"/>
      <family val="1"/>
      <charset val="204"/>
    </font>
    <font>
      <sz val="12"/>
      <color rgb="FFFF0000"/>
      <name val="Arimo"/>
    </font>
    <font>
      <sz val="12"/>
      <color rgb="FF000000"/>
      <name val="Times New Roman"/>
      <family val="1"/>
      <charset val="204"/>
    </font>
    <font>
      <sz val="14"/>
      <color rgb="FF000000"/>
      <name val="Times New Roman"/>
      <family val="1"/>
      <charset val="204"/>
    </font>
    <font>
      <sz val="14"/>
      <color rgb="FF151515"/>
      <name val="Times New Roman"/>
      <family val="1"/>
      <charset val="204"/>
    </font>
    <font>
      <sz val="14"/>
      <color theme="1"/>
      <name val="Times New Roman"/>
      <family val="1"/>
      <charset val="204"/>
    </font>
    <font>
      <sz val="14"/>
      <color rgb="FFFF0000"/>
      <name val="Times New Roman"/>
      <family val="1"/>
      <charset val="204"/>
    </font>
    <font>
      <sz val="14"/>
      <color rgb="FF33465C"/>
      <name val="Calibri"/>
      <family val="2"/>
      <charset val="204"/>
      <scheme val="minor"/>
    </font>
    <font>
      <sz val="14"/>
      <name val="Arial Cyr"/>
      <charset val="204"/>
    </font>
    <font>
      <sz val="14"/>
      <color indexed="8"/>
      <name val="Times New Roman"/>
      <family val="1"/>
      <charset val="204"/>
    </font>
    <font>
      <sz val="12"/>
      <color rgb="FF333333"/>
      <name val="Times New Roman"/>
      <family val="1"/>
      <charset val="204"/>
    </font>
    <font>
      <vertAlign val="superscript"/>
      <sz val="14"/>
      <color theme="1"/>
      <name val="Times New Roman"/>
      <family val="1"/>
      <charset val="204"/>
    </font>
    <font>
      <b/>
      <sz val="16"/>
      <color rgb="FF000000"/>
      <name val="Times New Roman"/>
      <family val="1"/>
      <charset val="204"/>
    </font>
    <font>
      <sz val="11"/>
      <color rgb="FF33465C"/>
      <name val="Calibri"/>
      <family val="2"/>
      <charset val="204"/>
      <scheme val="minor"/>
    </font>
    <font>
      <sz val="11"/>
      <color theme="1"/>
      <name val="Times New Roman"/>
      <family val="1"/>
      <charset val="204"/>
    </font>
    <font>
      <sz val="10"/>
      <color theme="1"/>
      <name val="Times New Roman"/>
      <family val="1"/>
      <charset val="204"/>
    </font>
    <font>
      <sz val="14"/>
      <color rgb="FF000000"/>
      <name val="&quot;Times New Roman&quot;"/>
    </font>
    <font>
      <b/>
      <sz val="24"/>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CCCCFF"/>
        <bgColor indexed="64"/>
      </patternFill>
    </fill>
    <fill>
      <patternFill patternType="solid">
        <fgColor rgb="FFFFFF00"/>
        <bgColor indexed="64"/>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
    <xf numFmtId="0" fontId="0" fillId="0" borderId="0"/>
    <xf numFmtId="0" fontId="1" fillId="0" borderId="0"/>
    <xf numFmtId="164" fontId="1" fillId="0" borderId="0" applyFont="0" applyFill="0" applyBorder="0" applyAlignment="0" applyProtection="0"/>
  </cellStyleXfs>
  <cellXfs count="240">
    <xf numFmtId="0" fontId="0" fillId="0" borderId="0" xfId="0"/>
    <xf numFmtId="0" fontId="1" fillId="0" borderId="0" xfId="1"/>
    <xf numFmtId="0" fontId="6" fillId="0" borderId="0" xfId="1" applyFont="1"/>
    <xf numFmtId="0" fontId="8" fillId="0" borderId="0" xfId="1" applyFont="1"/>
    <xf numFmtId="165"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0" fillId="0" borderId="0" xfId="1" applyFont="1"/>
    <xf numFmtId="0" fontId="3" fillId="0" borderId="0" xfId="1" applyFont="1"/>
    <xf numFmtId="0" fontId="1" fillId="0" borderId="0" xfId="1" applyAlignment="1">
      <alignment wrapText="1"/>
    </xf>
    <xf numFmtId="0" fontId="9" fillId="0" borderId="1" xfId="1" applyFont="1" applyBorder="1" applyAlignment="1">
      <alignment horizontal="center" vertical="center" wrapText="1"/>
    </xf>
    <xf numFmtId="0" fontId="3" fillId="0" borderId="1" xfId="1" applyFont="1" applyBorder="1" applyAlignment="1">
      <alignment horizontal="center" vertical="center" wrapText="1"/>
    </xf>
    <xf numFmtId="165" fontId="6" fillId="0" borderId="1" xfId="1" applyNumberFormat="1" applyFont="1" applyBorder="1" applyAlignment="1">
      <alignment horizontal="center" vertical="center" wrapText="1"/>
    </xf>
    <xf numFmtId="0" fontId="7" fillId="2" borderId="1" xfId="1" applyFont="1" applyFill="1" applyBorder="1" applyAlignment="1">
      <alignment horizontal="center" vertical="center" wrapText="1"/>
    </xf>
    <xf numFmtId="0" fontId="4" fillId="0" borderId="0" xfId="1" applyFont="1" applyAlignment="1">
      <alignment horizontal="right"/>
    </xf>
    <xf numFmtId="0" fontId="7" fillId="0" borderId="1" xfId="0" applyFont="1" applyBorder="1" applyAlignment="1">
      <alignment horizontal="center" vertical="center" wrapText="1"/>
    </xf>
    <xf numFmtId="0" fontId="5" fillId="0" borderId="1" xfId="1" applyFont="1" applyBorder="1" applyAlignment="1">
      <alignment horizontal="center" vertical="center"/>
    </xf>
    <xf numFmtId="0" fontId="1" fillId="0" borderId="1" xfId="1" applyBorder="1" applyAlignment="1">
      <alignment wrapText="1"/>
    </xf>
    <xf numFmtId="0" fontId="1" fillId="0" borderId="1" xfId="1" applyBorder="1"/>
    <xf numFmtId="0" fontId="7" fillId="0" borderId="1" xfId="0" applyFont="1" applyFill="1" applyBorder="1" applyAlignment="1">
      <alignment horizontal="center" vertical="center" wrapText="1"/>
    </xf>
    <xf numFmtId="0" fontId="7" fillId="3" borderId="1" xfId="1" applyFont="1" applyFill="1" applyBorder="1" applyAlignment="1">
      <alignment horizontal="center" vertical="center"/>
    </xf>
    <xf numFmtId="0" fontId="11" fillId="3" borderId="1" xfId="1" applyFont="1" applyFill="1" applyBorder="1" applyAlignment="1">
      <alignment horizontal="center" vertical="center"/>
    </xf>
    <xf numFmtId="0" fontId="3" fillId="3" borderId="1" xfId="1" applyFont="1" applyFill="1" applyBorder="1" applyAlignment="1">
      <alignment horizontal="center" vertical="center" textRotation="90" wrapText="1"/>
    </xf>
    <xf numFmtId="167" fontId="3" fillId="3" borderId="1" xfId="0" applyNumberFormat="1" applyFont="1" applyFill="1" applyBorder="1" applyAlignment="1">
      <alignment horizontal="center" vertical="center" wrapText="1"/>
    </xf>
    <xf numFmtId="0" fontId="7" fillId="3" borderId="1" xfId="1" applyFont="1" applyFill="1" applyBorder="1" applyAlignment="1">
      <alignment horizontal="center" vertical="center" wrapText="1"/>
    </xf>
    <xf numFmtId="0" fontId="10" fillId="3" borderId="0" xfId="1" applyFont="1" applyFill="1" applyAlignment="1">
      <alignment vertical="center"/>
    </xf>
    <xf numFmtId="0" fontId="1" fillId="3" borderId="0" xfId="1" applyFill="1" applyAlignment="1">
      <alignment vertical="center"/>
    </xf>
    <xf numFmtId="167" fontId="9" fillId="3" borderId="1" xfId="1" applyNumberFormat="1" applyFont="1" applyFill="1" applyBorder="1" applyAlignment="1">
      <alignment horizontal="center" vertical="center"/>
    </xf>
    <xf numFmtId="0" fontId="13" fillId="4" borderId="1" xfId="1" applyFont="1" applyFill="1" applyBorder="1" applyAlignment="1">
      <alignment horizontal="center" vertical="center"/>
    </xf>
    <xf numFmtId="0" fontId="14" fillId="4" borderId="1" xfId="1" applyFont="1" applyFill="1" applyBorder="1" applyAlignment="1">
      <alignment horizontal="center" vertical="center"/>
    </xf>
    <xf numFmtId="0" fontId="9" fillId="4" borderId="1" xfId="1" applyFont="1" applyFill="1" applyBorder="1" applyAlignment="1">
      <alignment horizontal="left" vertical="center" wrapText="1"/>
    </xf>
    <xf numFmtId="0" fontId="9" fillId="4" borderId="1" xfId="1" applyFont="1" applyFill="1" applyBorder="1" applyAlignment="1">
      <alignment horizontal="center" vertical="center" wrapText="1"/>
    </xf>
    <xf numFmtId="167" fontId="15" fillId="4" borderId="1" xfId="1" applyNumberFormat="1" applyFont="1" applyFill="1" applyBorder="1" applyAlignment="1">
      <alignment horizontal="center" vertical="center"/>
    </xf>
    <xf numFmtId="0" fontId="9" fillId="4" borderId="1" xfId="1" applyFont="1" applyFill="1" applyBorder="1" applyAlignment="1">
      <alignment horizontal="center" textRotation="90"/>
    </xf>
    <xf numFmtId="167" fontId="13" fillId="4" borderId="1" xfId="1" applyNumberFormat="1" applyFont="1" applyFill="1" applyBorder="1" applyAlignment="1">
      <alignment horizontal="center" vertical="center"/>
    </xf>
    <xf numFmtId="167" fontId="16" fillId="0" borderId="0" xfId="1" applyNumberFormat="1" applyFont="1" applyAlignment="1">
      <alignment horizontal="center" vertical="center"/>
    </xf>
    <xf numFmtId="167" fontId="17" fillId="0" borderId="0" xfId="1" applyNumberFormat="1" applyFont="1" applyAlignment="1">
      <alignment horizontal="center" vertical="center"/>
    </xf>
    <xf numFmtId="0" fontId="17" fillId="0" borderId="0" xfId="1" applyFont="1" applyAlignment="1">
      <alignment horizontal="center" vertical="center"/>
    </xf>
    <xf numFmtId="0" fontId="13" fillId="0" borderId="0" xfId="1" applyFont="1" applyAlignment="1">
      <alignment horizontal="center" vertical="center"/>
    </xf>
    <xf numFmtId="0" fontId="12" fillId="0" borderId="1" xfId="1" applyFont="1" applyBorder="1" applyAlignment="1">
      <alignment horizontal="center" vertical="center"/>
    </xf>
    <xf numFmtId="0" fontId="11" fillId="0" borderId="1" xfId="1" applyFont="1" applyBorder="1" applyAlignment="1">
      <alignment horizontal="left" wrapText="1"/>
    </xf>
    <xf numFmtId="1" fontId="18" fillId="3" borderId="1" xfId="1" applyNumberFormat="1" applyFont="1" applyFill="1" applyBorder="1" applyAlignment="1">
      <alignment horizontal="center" vertical="center"/>
    </xf>
    <xf numFmtId="0" fontId="9" fillId="3" borderId="1" xfId="1" applyFont="1" applyFill="1" applyBorder="1" applyAlignment="1">
      <alignment horizontal="left" vertical="center"/>
    </xf>
    <xf numFmtId="167" fontId="15" fillId="0" borderId="1" xfId="1" applyNumberFormat="1" applyFont="1" applyBorder="1" applyAlignment="1">
      <alignment horizontal="center" vertical="center"/>
    </xf>
    <xf numFmtId="166" fontId="7" fillId="0" borderId="1" xfId="0" applyNumberFormat="1" applyFont="1" applyBorder="1" applyAlignment="1">
      <alignment horizontal="center" vertical="center" wrapText="1"/>
    </xf>
    <xf numFmtId="0" fontId="7" fillId="0" borderId="1" xfId="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0" applyFont="1" applyFill="1" applyBorder="1" applyAlignment="1">
      <alignment vertical="center" wrapText="1"/>
    </xf>
    <xf numFmtId="167" fontId="1" fillId="0" borderId="1" xfId="1" applyNumberFormat="1" applyBorder="1"/>
    <xf numFmtId="167" fontId="1" fillId="0" borderId="0" xfId="1" applyNumberFormat="1" applyAlignment="1">
      <alignment horizontal="center"/>
    </xf>
    <xf numFmtId="167" fontId="6" fillId="0" borderId="1" xfId="1" applyNumberFormat="1" applyFont="1" applyBorder="1" applyAlignment="1">
      <alignment horizontal="center" vertical="center"/>
    </xf>
    <xf numFmtId="0" fontId="7" fillId="2" borderId="1" xfId="1"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166" fontId="7"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10" fillId="0" borderId="0" xfId="1" applyFont="1" applyAlignment="1">
      <alignment vertical="center"/>
    </xf>
    <xf numFmtId="0" fontId="1" fillId="0" borderId="0" xfId="1" applyAlignment="1">
      <alignment vertical="center"/>
    </xf>
    <xf numFmtId="0" fontId="3" fillId="0" borderId="1" xfId="0" applyFont="1" applyFill="1" applyBorder="1" applyAlignment="1">
      <alignment horizontal="left" vertical="center" wrapText="1"/>
    </xf>
    <xf numFmtId="0" fontId="9" fillId="0" borderId="1" xfId="1" applyFont="1" applyFill="1" applyBorder="1" applyAlignment="1">
      <alignment horizontal="center" vertical="center" wrapText="1"/>
    </xf>
    <xf numFmtId="0" fontId="3" fillId="0" borderId="1" xfId="0" applyFont="1" applyBorder="1" applyAlignment="1">
      <alignment horizontal="left" vertical="center" wrapText="1"/>
    </xf>
    <xf numFmtId="0" fontId="7" fillId="5"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7" fillId="2" borderId="1" xfId="1" applyFont="1" applyFill="1" applyBorder="1" applyAlignment="1">
      <alignment horizontal="center" vertical="center" textRotation="90" wrapText="1"/>
    </xf>
    <xf numFmtId="167"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0" borderId="1" xfId="1" applyFont="1" applyFill="1" applyBorder="1" applyAlignment="1">
      <alignment horizontal="center" vertical="center" textRotation="90" wrapText="1"/>
    </xf>
    <xf numFmtId="166" fontId="7" fillId="0" borderId="1" xfId="0" applyNumberFormat="1" applyFont="1" applyFill="1" applyBorder="1" applyAlignment="1">
      <alignment horizontal="center" vertical="center" wrapText="1"/>
    </xf>
    <xf numFmtId="0" fontId="7" fillId="0" borderId="1" xfId="1" applyFont="1" applyBorder="1" applyAlignment="1">
      <alignment horizontal="center" vertical="center" textRotation="90" wrapText="1"/>
    </xf>
    <xf numFmtId="0" fontId="7" fillId="0" borderId="1" xfId="0" applyFont="1" applyBorder="1" applyAlignment="1">
      <alignment horizontal="left" vertical="center" wrapText="1"/>
    </xf>
    <xf numFmtId="2" fontId="7" fillId="0" borderId="1" xfId="0" applyNumberFormat="1" applyFont="1" applyBorder="1" applyAlignment="1">
      <alignment horizontal="center" vertical="center" wrapText="1"/>
    </xf>
    <xf numFmtId="0" fontId="7" fillId="0" borderId="1" xfId="1" applyFont="1" applyBorder="1" applyAlignment="1">
      <alignment horizontal="center" vertical="center" wrapText="1"/>
    </xf>
    <xf numFmtId="0" fontId="20" fillId="0" borderId="7" xfId="0" applyFont="1" applyBorder="1" applyAlignment="1">
      <alignment horizontal="left" vertical="center" wrapText="1"/>
    </xf>
    <xf numFmtId="0" fontId="21" fillId="0" borderId="7" xfId="0" applyFont="1" applyBorder="1" applyAlignment="1">
      <alignment horizontal="center" vertical="center"/>
    </xf>
    <xf numFmtId="0" fontId="21" fillId="0" borderId="7" xfId="0" applyFont="1" applyBorder="1" applyAlignment="1">
      <alignment horizontal="center" vertical="center" wrapText="1"/>
    </xf>
    <xf numFmtId="0" fontId="3" fillId="0" borderId="7" xfId="0" applyFont="1" applyBorder="1" applyAlignment="1">
      <alignment horizontal="center" vertical="center" wrapText="1"/>
    </xf>
    <xf numFmtId="0" fontId="21" fillId="0" borderId="7" xfId="0" applyFont="1" applyBorder="1" applyAlignment="1">
      <alignment horizontal="center" vertical="center" textRotation="90" wrapText="1"/>
    </xf>
    <xf numFmtId="167" fontId="21"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wrapText="1"/>
    </xf>
    <xf numFmtId="166" fontId="21" fillId="0" borderId="7" xfId="0" applyNumberFormat="1" applyFont="1" applyBorder="1" applyAlignment="1">
      <alignment horizontal="center" vertical="center" wrapText="1"/>
    </xf>
    <xf numFmtId="0" fontId="22" fillId="0" borderId="0" xfId="0" applyFont="1" applyAlignment="1">
      <alignment vertical="center"/>
    </xf>
    <xf numFmtId="0" fontId="0" fillId="0" borderId="0" xfId="0" applyFont="1" applyAlignment="1"/>
    <xf numFmtId="0" fontId="3" fillId="0" borderId="1" xfId="1" applyFont="1" applyBorder="1" applyAlignment="1">
      <alignment horizontal="center" vertical="center" textRotation="90" wrapText="1"/>
    </xf>
    <xf numFmtId="166" fontId="3" fillId="0" borderId="1" xfId="0" applyNumberFormat="1" applyFont="1" applyBorder="1" applyAlignment="1">
      <alignment horizontal="center" vertical="center" wrapText="1"/>
    </xf>
    <xf numFmtId="2" fontId="3" fillId="0" borderId="1" xfId="0" applyNumberFormat="1" applyFont="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center" vertical="center"/>
    </xf>
    <xf numFmtId="167" fontId="3" fillId="0" borderId="1" xfId="0" applyNumberFormat="1" applyFont="1" applyBorder="1" applyAlignment="1">
      <alignment horizontal="center" vertical="center" wrapText="1"/>
    </xf>
    <xf numFmtId="167"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166" fontId="7" fillId="0" borderId="1" xfId="0" applyNumberFormat="1" applyFont="1" applyFill="1" applyBorder="1" applyAlignment="1">
      <alignment horizontal="center" vertical="center"/>
    </xf>
    <xf numFmtId="166" fontId="25" fillId="0" borderId="1" xfId="0" applyNumberFormat="1" applyFont="1" applyBorder="1" applyAlignment="1">
      <alignment horizontal="center" vertical="center"/>
    </xf>
    <xf numFmtId="0" fontId="23" fillId="0" borderId="1" xfId="0" applyFont="1" applyBorder="1" applyAlignment="1">
      <alignment horizontal="center" vertical="center" textRotation="90" wrapText="1"/>
    </xf>
    <xf numFmtId="0" fontId="10" fillId="0" borderId="0" xfId="1" applyFont="1" applyAlignment="1">
      <alignment horizontal="center" vertical="center" wrapText="1"/>
    </xf>
    <xf numFmtId="0" fontId="1" fillId="0" borderId="0" xfId="1" applyAlignment="1">
      <alignment horizontal="center" vertical="center" wrapText="1"/>
    </xf>
    <xf numFmtId="0" fontId="26" fillId="0" borderId="1" xfId="0" applyFont="1" applyFill="1" applyBorder="1" applyAlignment="1">
      <alignment horizontal="left" vertical="center" wrapText="1"/>
    </xf>
    <xf numFmtId="0" fontId="26" fillId="0" borderId="1" xfId="1"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6" fontId="26" fillId="0" borderId="1" xfId="0" applyNumberFormat="1" applyFont="1" applyFill="1" applyBorder="1" applyAlignment="1">
      <alignment horizontal="center" vertical="center" wrapText="1"/>
    </xf>
    <xf numFmtId="166" fontId="26" fillId="0" borderId="1" xfId="0" applyNumberFormat="1" applyFont="1" applyFill="1" applyBorder="1" applyAlignment="1">
      <alignment horizontal="center" vertical="center"/>
    </xf>
    <xf numFmtId="0" fontId="7" fillId="0" borderId="1" xfId="1" applyFont="1" applyBorder="1" applyAlignment="1">
      <alignment horizontal="center" vertical="center" wrapText="1"/>
    </xf>
    <xf numFmtId="0" fontId="7" fillId="2" borderId="1" xfId="0" applyFont="1" applyFill="1" applyBorder="1" applyAlignment="1">
      <alignment vertical="center" wrapText="1"/>
    </xf>
    <xf numFmtId="167" fontId="11"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167" fontId="11" fillId="2" borderId="1" xfId="1" applyNumberFormat="1" applyFont="1" applyFill="1" applyBorder="1" applyAlignment="1">
      <alignment horizontal="center" vertical="center"/>
    </xf>
    <xf numFmtId="0" fontId="3" fillId="2" borderId="1" xfId="1" applyFont="1" applyFill="1" applyBorder="1" applyAlignment="1">
      <alignment horizontal="center" vertical="center" textRotation="90" wrapText="1"/>
    </xf>
    <xf numFmtId="0" fontId="3" fillId="2" borderId="1" xfId="0"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0" fontId="28" fillId="0" borderId="1" xfId="0" applyFont="1" applyBorder="1" applyAlignment="1">
      <alignment horizontal="center" vertical="center" wrapText="1"/>
    </xf>
    <xf numFmtId="169" fontId="11"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0" fontId="7" fillId="2" borderId="4" xfId="0" applyFont="1" applyFill="1" applyBorder="1" applyAlignment="1">
      <alignment vertical="center" wrapText="1"/>
    </xf>
    <xf numFmtId="0" fontId="11" fillId="0" borderId="1" xfId="1" applyFont="1" applyBorder="1" applyAlignment="1">
      <alignment horizontal="center" vertical="center"/>
    </xf>
    <xf numFmtId="0" fontId="7" fillId="0" borderId="1" xfId="1" applyFont="1" applyBorder="1" applyAlignment="1">
      <alignment horizontal="center" vertical="center" wrapText="1"/>
    </xf>
    <xf numFmtId="0" fontId="20" fillId="0" borderId="1" xfId="0" applyFont="1" applyFill="1" applyBorder="1" applyAlignment="1">
      <alignment horizontal="left" vertical="center" wrapText="1"/>
    </xf>
    <xf numFmtId="2" fontId="3" fillId="2" borderId="1" xfId="0" applyNumberFormat="1" applyFont="1" applyFill="1" applyBorder="1" applyAlignment="1">
      <alignment horizontal="left" vertical="center" wrapText="1"/>
    </xf>
    <xf numFmtId="0" fontId="9" fillId="2" borderId="1" xfId="1"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1" xfId="0" applyFont="1" applyBorder="1" applyAlignment="1">
      <alignment horizontal="left" vertical="center" wrapText="1"/>
    </xf>
    <xf numFmtId="166" fontId="7" fillId="0" borderId="1" xfId="0" applyNumberFormat="1" applyFont="1" applyBorder="1" applyAlignment="1">
      <alignment horizontal="center" vertical="center"/>
    </xf>
    <xf numFmtId="167" fontId="7"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20"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70" fontId="11" fillId="0" borderId="1" xfId="1" applyNumberFormat="1" applyFont="1" applyFill="1" applyBorder="1" applyAlignment="1">
      <alignment horizontal="center" vertical="center"/>
    </xf>
    <xf numFmtId="0" fontId="23" fillId="2" borderId="1" xfId="0" applyFont="1" applyFill="1" applyBorder="1" applyAlignment="1">
      <alignment horizontal="center" vertical="center" textRotation="90" wrapText="1"/>
    </xf>
    <xf numFmtId="0" fontId="10" fillId="2" borderId="0" xfId="1" applyFont="1" applyFill="1" applyAlignment="1">
      <alignment horizontal="center" vertical="center" wrapText="1"/>
    </xf>
    <xf numFmtId="0" fontId="1" fillId="2" borderId="0" xfId="1" applyFill="1" applyAlignment="1">
      <alignment horizontal="center" vertical="center" wrapText="1"/>
    </xf>
    <xf numFmtId="0" fontId="27" fillId="2" borderId="1" xfId="0" applyFont="1" applyFill="1" applyBorder="1" applyAlignment="1">
      <alignment horizontal="center" vertical="center" wrapText="1"/>
    </xf>
    <xf numFmtId="171" fontId="11" fillId="0" borderId="1" xfId="1" applyNumberFormat="1" applyFont="1" applyBorder="1" applyAlignment="1">
      <alignment horizontal="center" vertical="center"/>
    </xf>
    <xf numFmtId="0" fontId="7" fillId="0" borderId="1" xfId="1" applyFont="1" applyBorder="1" applyAlignment="1">
      <alignment horizontal="center" vertical="center" wrapText="1"/>
    </xf>
    <xf numFmtId="172" fontId="25" fillId="0" borderId="1" xfId="0" applyNumberFormat="1" applyFont="1" applyBorder="1" applyAlignment="1">
      <alignment horizontal="center"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0" fillId="2" borderId="0" xfId="1" applyFont="1" applyFill="1" applyAlignment="1">
      <alignment vertical="center"/>
    </xf>
    <xf numFmtId="0" fontId="7" fillId="2" borderId="4" xfId="0" applyFont="1" applyFill="1" applyBorder="1" applyAlignment="1">
      <alignment horizontal="center" vertical="center" wrapText="1"/>
    </xf>
    <xf numFmtId="0" fontId="3" fillId="0" borderId="8" xfId="0" applyFont="1" applyBorder="1" applyAlignment="1">
      <alignment horizontal="center" vertical="center" wrapText="1"/>
    </xf>
    <xf numFmtId="0" fontId="1" fillId="2" borderId="0" xfId="1" applyFont="1" applyFill="1" applyAlignment="1">
      <alignment vertical="center"/>
    </xf>
    <xf numFmtId="0" fontId="8" fillId="0" borderId="1" xfId="1" applyFont="1" applyBorder="1"/>
    <xf numFmtId="0" fontId="1" fillId="0" borderId="1" xfId="1" applyBorder="1" applyAlignment="1">
      <alignment horizontal="center"/>
    </xf>
    <xf numFmtId="167" fontId="1" fillId="0" borderId="1" xfId="1" applyNumberFormat="1" applyBorder="1" applyAlignment="1">
      <alignment horizontal="center"/>
    </xf>
    <xf numFmtId="165" fontId="1" fillId="0" borderId="1" xfId="1" applyNumberFormat="1" applyBorder="1" applyAlignment="1">
      <alignment horizontal="center"/>
    </xf>
    <xf numFmtId="1" fontId="7" fillId="0" borderId="1" xfId="1" applyNumberFormat="1" applyFont="1" applyBorder="1" applyAlignment="1">
      <alignment horizontal="center" vertical="center"/>
    </xf>
    <xf numFmtId="0" fontId="7" fillId="0" borderId="1" xfId="1" applyFont="1" applyBorder="1" applyAlignment="1">
      <alignment vertical="center" wrapText="1"/>
    </xf>
    <xf numFmtId="0" fontId="30" fillId="0" borderId="1" xfId="1" applyFont="1" applyBorder="1" applyAlignment="1">
      <alignment horizontal="left" vertical="center" wrapText="1"/>
    </xf>
    <xf numFmtId="0" fontId="30" fillId="0" borderId="1" xfId="1" applyFont="1" applyBorder="1" applyAlignment="1">
      <alignment horizontal="center" vertical="center" wrapText="1"/>
    </xf>
    <xf numFmtId="167" fontId="30" fillId="0" borderId="1" xfId="1" applyNumberFormat="1" applyFont="1" applyBorder="1" applyAlignment="1">
      <alignment horizontal="center" vertical="center"/>
    </xf>
    <xf numFmtId="165" fontId="11" fillId="0" borderId="1" xfId="1" applyNumberFormat="1" applyFont="1" applyBorder="1" applyAlignment="1">
      <alignment horizontal="center" vertical="center"/>
    </xf>
    <xf numFmtId="0" fontId="9" fillId="3" borderId="1" xfId="1" applyFont="1" applyFill="1" applyBorder="1" applyAlignment="1">
      <alignment horizontal="left" vertical="center" wrapText="1"/>
    </xf>
    <xf numFmtId="0" fontId="4" fillId="3" borderId="1" xfId="1" applyFont="1" applyFill="1" applyBorder="1" applyAlignment="1">
      <alignment horizontal="left" vertical="center" wrapText="1"/>
    </xf>
    <xf numFmtId="0" fontId="4" fillId="3"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165" fontId="11" fillId="3" borderId="1" xfId="1" applyNumberFormat="1" applyFont="1" applyFill="1" applyBorder="1" applyAlignment="1">
      <alignment horizontal="center" vertical="center"/>
    </xf>
    <xf numFmtId="0" fontId="3" fillId="3" borderId="1" xfId="0" applyFont="1" applyFill="1" applyBorder="1" applyAlignment="1">
      <alignment horizontal="left" vertical="center" wrapText="1"/>
    </xf>
    <xf numFmtId="0" fontId="6" fillId="0" borderId="1" xfId="1" applyFont="1" applyBorder="1" applyAlignment="1">
      <alignment horizontal="center" vertical="center" wrapText="1"/>
    </xf>
    <xf numFmtId="0" fontId="31" fillId="0" borderId="1" xfId="0" applyFont="1" applyBorder="1" applyAlignment="1">
      <alignment horizontal="center" vertical="top" wrapText="1"/>
    </xf>
    <xf numFmtId="167" fontId="3" fillId="0" borderId="1" xfId="0" applyNumberFormat="1" applyFont="1" applyBorder="1" applyAlignment="1">
      <alignment horizontal="left" vertical="center" wrapText="1"/>
    </xf>
    <xf numFmtId="0" fontId="7" fillId="0" borderId="1" xfId="1" applyNumberFormat="1" applyFont="1" applyBorder="1" applyAlignment="1">
      <alignment horizontal="left" vertical="center" wrapText="1"/>
    </xf>
    <xf numFmtId="0" fontId="24" fillId="0" borderId="1" xfId="0" applyFont="1" applyBorder="1" applyAlignment="1">
      <alignment horizontal="left" vertical="center" wrapText="1"/>
    </xf>
    <xf numFmtId="0" fontId="20" fillId="0" borderId="1" xfId="0" applyFont="1" applyBorder="1" applyAlignment="1">
      <alignment horizontal="center" vertical="center" wrapText="1"/>
    </xf>
    <xf numFmtId="165" fontId="7" fillId="0" borderId="1" xfId="1" applyNumberFormat="1" applyFont="1" applyBorder="1" applyAlignment="1">
      <alignment horizontal="center" vertical="center"/>
    </xf>
    <xf numFmtId="14" fontId="7" fillId="5" borderId="1" xfId="0" applyNumberFormat="1" applyFont="1" applyFill="1" applyBorder="1" applyAlignment="1">
      <alignment horizontal="center" vertical="center" wrapText="1"/>
    </xf>
    <xf numFmtId="168" fontId="7" fillId="0" borderId="1" xfId="0" applyNumberFormat="1" applyFont="1" applyBorder="1" applyAlignment="1">
      <alignment horizontal="center" vertical="center" wrapText="1"/>
    </xf>
    <xf numFmtId="0" fontId="29" fillId="0" borderId="0" xfId="1" applyFont="1" applyAlignment="1">
      <alignment vertical="center"/>
    </xf>
    <xf numFmtId="0" fontId="6" fillId="5" borderId="1" xfId="0" applyFont="1" applyFill="1" applyBorder="1" applyAlignment="1">
      <alignment horizontal="center" vertical="center" wrapText="1"/>
    </xf>
    <xf numFmtId="0" fontId="9" fillId="0" borderId="1" xfId="1" applyFont="1" applyBorder="1" applyAlignment="1">
      <alignment horizontal="left" vertical="center"/>
    </xf>
    <xf numFmtId="167" fontId="33" fillId="0" borderId="1" xfId="0" applyNumberFormat="1" applyFont="1" applyBorder="1" applyAlignment="1">
      <alignment horizontal="center" vertical="center" wrapText="1"/>
    </xf>
    <xf numFmtId="0" fontId="34" fillId="0" borderId="1" xfId="0" applyFont="1" applyBorder="1" applyAlignment="1">
      <alignment horizontal="left" vertical="center"/>
    </xf>
    <xf numFmtId="167" fontId="4" fillId="3" borderId="1" xfId="1" applyNumberFormat="1" applyFont="1" applyFill="1" applyBorder="1" applyAlignment="1">
      <alignment horizontal="center" vertical="center"/>
    </xf>
    <xf numFmtId="167" fontId="12" fillId="3" borderId="1" xfId="1" applyNumberFormat="1" applyFont="1" applyFill="1" applyBorder="1" applyAlignment="1">
      <alignment horizontal="center" vertical="center"/>
    </xf>
    <xf numFmtId="168" fontId="3" fillId="3" borderId="1" xfId="0" applyNumberFormat="1" applyFont="1" applyFill="1" applyBorder="1" applyAlignment="1">
      <alignment horizontal="center" vertical="center" wrapText="1"/>
    </xf>
    <xf numFmtId="0" fontId="21" fillId="0" borderId="8" xfId="0" applyFont="1" applyBorder="1" applyAlignment="1">
      <alignment horizontal="center" vertical="center" wrapText="1"/>
    </xf>
    <xf numFmtId="0" fontId="20" fillId="0" borderId="0" xfId="0" applyFont="1" applyAlignment="1">
      <alignment vertical="center" wrapText="1"/>
    </xf>
    <xf numFmtId="167" fontId="7" fillId="0" borderId="1" xfId="1" applyNumberFormat="1" applyFont="1" applyBorder="1" applyAlignment="1">
      <alignment horizontal="center" vertical="center"/>
    </xf>
    <xf numFmtId="167" fontId="12" fillId="0" borderId="1" xfId="1" applyNumberFormat="1" applyFont="1" applyBorder="1" applyAlignment="1">
      <alignment horizontal="center" vertical="center"/>
    </xf>
    <xf numFmtId="167" fontId="25" fillId="0" borderId="1" xfId="0" applyNumberFormat="1" applyFont="1" applyBorder="1" applyAlignment="1">
      <alignment horizontal="center" vertical="center"/>
    </xf>
    <xf numFmtId="0" fontId="35" fillId="0" borderId="1" xfId="0" applyFont="1" applyBorder="1"/>
    <xf numFmtId="0" fontId="3" fillId="0" borderId="1" xfId="0" applyFont="1" applyBorder="1" applyAlignment="1">
      <alignment horizontal="center" vertical="top" wrapText="1"/>
    </xf>
    <xf numFmtId="0" fontId="23" fillId="0" borderId="0" xfId="0" applyFont="1" applyAlignment="1">
      <alignment horizontal="center" vertical="center" wrapText="1"/>
    </xf>
    <xf numFmtId="0" fontId="23" fillId="0" borderId="0" xfId="0" applyFont="1" applyAlignment="1">
      <alignment horizontal="center" wrapText="1"/>
    </xf>
    <xf numFmtId="0" fontId="35" fillId="0" borderId="0" xfId="0" applyFont="1"/>
    <xf numFmtId="0" fontId="20" fillId="0" borderId="1" xfId="0" applyFont="1" applyBorder="1" applyAlignment="1">
      <alignment vertical="center" wrapText="1"/>
    </xf>
    <xf numFmtId="0" fontId="36" fillId="0" borderId="1" xfId="0" applyFont="1" applyBorder="1" applyAlignment="1">
      <alignment vertical="center" wrapText="1"/>
    </xf>
    <xf numFmtId="0" fontId="21" fillId="0" borderId="0" xfId="0" applyFont="1" applyAlignment="1">
      <alignment vertical="center" wrapText="1"/>
    </xf>
    <xf numFmtId="0" fontId="21" fillId="0" borderId="0" xfId="0" applyFont="1" applyAlignment="1">
      <alignment wrapText="1"/>
    </xf>
    <xf numFmtId="0" fontId="20" fillId="0" borderId="7" xfId="0" applyFont="1" applyBorder="1" applyAlignment="1">
      <alignment horizontal="center" vertical="center"/>
    </xf>
    <xf numFmtId="0" fontId="20" fillId="0" borderId="7" xfId="0" applyFont="1" applyBorder="1" applyAlignment="1">
      <alignment horizontal="center" vertical="center" wrapText="1"/>
    </xf>
    <xf numFmtId="167" fontId="20" fillId="0" borderId="7" xfId="0" applyNumberFormat="1" applyFont="1" applyBorder="1" applyAlignment="1">
      <alignment horizontal="center" vertical="center"/>
    </xf>
    <xf numFmtId="167" fontId="21" fillId="0" borderId="7" xfId="0" applyNumberFormat="1" applyFont="1" applyBorder="1" applyAlignment="1">
      <alignment horizontal="center" vertical="center"/>
    </xf>
    <xf numFmtId="167" fontId="7" fillId="0" borderId="7" xfId="0" applyNumberFormat="1" applyFont="1" applyBorder="1" applyAlignment="1">
      <alignment horizontal="center" vertical="center" wrapText="1"/>
    </xf>
    <xf numFmtId="167" fontId="20" fillId="0" borderId="7" xfId="0" applyNumberFormat="1" applyFont="1" applyBorder="1" applyAlignment="1">
      <alignment horizontal="center" vertical="center" wrapText="1"/>
    </xf>
    <xf numFmtId="166" fontId="20" fillId="0" borderId="9" xfId="0" applyNumberFormat="1" applyFont="1" applyBorder="1" applyAlignment="1">
      <alignment horizontal="center" vertical="center" wrapText="1"/>
    </xf>
    <xf numFmtId="0" fontId="37" fillId="0" borderId="1" xfId="0" applyFont="1" applyBorder="1" applyAlignment="1">
      <alignment horizontal="center" vertical="center" wrapText="1"/>
    </xf>
    <xf numFmtId="166" fontId="7" fillId="2" borderId="1" xfId="0" applyNumberFormat="1" applyFont="1" applyFill="1" applyBorder="1" applyAlignment="1">
      <alignment horizontal="left" vertical="center" wrapText="1"/>
    </xf>
    <xf numFmtId="167" fontId="7" fillId="2" borderId="1" xfId="0" applyNumberFormat="1" applyFont="1" applyFill="1" applyBorder="1" applyAlignment="1">
      <alignment horizontal="center" vertical="center"/>
    </xf>
    <xf numFmtId="167" fontId="7" fillId="5" borderId="1" xfId="0" applyNumberFormat="1" applyFont="1" applyFill="1" applyBorder="1" applyAlignment="1">
      <alignment horizontal="center" vertical="center" wrapText="1"/>
    </xf>
    <xf numFmtId="0" fontId="24" fillId="0" borderId="7" xfId="0" applyFont="1" applyBorder="1" applyAlignment="1">
      <alignment horizontal="left" vertical="center" wrapText="1"/>
    </xf>
    <xf numFmtId="166" fontId="20" fillId="0" borderId="7"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38" fillId="0" borderId="1" xfId="1" applyFont="1" applyBorder="1" applyAlignment="1">
      <alignment horizontal="center" vertical="center"/>
    </xf>
    <xf numFmtId="1" fontId="18" fillId="0" borderId="1" xfId="1" applyNumberFormat="1" applyFont="1" applyBorder="1" applyAlignment="1">
      <alignment horizontal="center" vertical="center"/>
    </xf>
    <xf numFmtId="173" fontId="7" fillId="2" borderId="1" xfId="0" applyNumberFormat="1" applyFont="1" applyFill="1" applyBorder="1" applyAlignment="1">
      <alignment horizontal="center" vertical="center"/>
    </xf>
    <xf numFmtId="174" fontId="7" fillId="2" borderId="1" xfId="0" applyNumberFormat="1" applyFont="1" applyFill="1" applyBorder="1" applyAlignment="1">
      <alignment horizontal="center" vertical="center"/>
    </xf>
    <xf numFmtId="0" fontId="20" fillId="0" borderId="1" xfId="1" applyFont="1" applyFill="1" applyBorder="1" applyAlignment="1">
      <alignment horizontal="center" vertical="center"/>
    </xf>
    <xf numFmtId="0" fontId="20" fillId="0" borderId="1" xfId="1" applyFont="1" applyFill="1" applyBorder="1" applyAlignment="1">
      <alignment horizontal="left"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1" xfId="1" applyFont="1" applyFill="1" applyBorder="1" applyAlignment="1">
      <alignment horizontal="center" vertical="center" wrapText="1"/>
    </xf>
    <xf numFmtId="166" fontId="20" fillId="0" borderId="1" xfId="0" applyNumberFormat="1" applyFont="1" applyFill="1" applyBorder="1" applyAlignment="1">
      <alignment horizontal="center" vertical="center" wrapText="1"/>
    </xf>
    <xf numFmtId="166" fontId="20" fillId="0" borderId="1" xfId="0" applyNumberFormat="1" applyFont="1" applyFill="1" applyBorder="1" applyAlignment="1">
      <alignment horizontal="center" vertical="center"/>
    </xf>
    <xf numFmtId="167" fontId="20" fillId="0" borderId="1" xfId="0" applyNumberFormat="1" applyFont="1" applyFill="1" applyBorder="1" applyAlignment="1">
      <alignment horizontal="center" vertical="center"/>
    </xf>
    <xf numFmtId="166" fontId="25" fillId="0" borderId="1" xfId="0" applyNumberFormat="1" applyFont="1" applyFill="1" applyBorder="1" applyAlignment="1">
      <alignment horizontal="center"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 fillId="2" borderId="0" xfId="1" applyFill="1" applyAlignment="1">
      <alignment vertical="center"/>
    </xf>
    <xf numFmtId="166" fontId="10" fillId="0" borderId="0" xfId="1" applyNumberFormat="1" applyFont="1" applyAlignment="1">
      <alignment vertical="center"/>
    </xf>
    <xf numFmtId="167" fontId="10" fillId="0" borderId="0" xfId="1" applyNumberFormat="1" applyFont="1" applyAlignment="1">
      <alignment vertical="center"/>
    </xf>
    <xf numFmtId="0" fontId="20" fillId="2" borderId="1" xfId="0" applyFont="1" applyFill="1" applyBorder="1" applyAlignment="1">
      <alignment vertical="center" wrapText="1"/>
    </xf>
    <xf numFmtId="172" fontId="7" fillId="2" borderId="1" xfId="0" applyNumberFormat="1" applyFont="1" applyFill="1" applyBorder="1" applyAlignment="1">
      <alignment horizontal="center" vertical="center" wrapText="1"/>
    </xf>
    <xf numFmtId="0" fontId="29" fillId="0" borderId="1" xfId="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7" fontId="7" fillId="0" borderId="1" xfId="1" applyNumberFormat="1" applyFont="1" applyBorder="1" applyAlignment="1">
      <alignment horizontal="center" vertical="center" wrapText="1"/>
    </xf>
  </cellXfs>
  <cellStyles count="3">
    <cellStyle name="Звичайний" xfId="0" builtinId="0"/>
    <cellStyle name="Звичайний 4" xfId="1"/>
    <cellStyle name="Фінансовий 2" xfId="2"/>
  </cellStyles>
  <dxfs count="0"/>
  <tableStyles count="0" defaultTableStyle="TableStyleMedium2" defaultPivotStyle="PivotStyleLight16"/>
  <colors>
    <mruColors>
      <color rgb="FFCCCCFF"/>
      <color rgb="FF009999"/>
      <color rgb="FF9999FF"/>
      <color rgb="FFFFCCCC"/>
      <color rgb="FFCCCC00"/>
      <color rgb="FF00CC99"/>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8"/>
  <sheetViews>
    <sheetView tabSelected="1" view="pageBreakPreview" zoomScale="55" zoomScaleNormal="40" zoomScaleSheetLayoutView="55" workbookViewId="0">
      <selection activeCell="A68" sqref="A68"/>
    </sheetView>
  </sheetViews>
  <sheetFormatPr defaultRowHeight="20.25"/>
  <cols>
    <col min="1" max="1" width="8.140625" style="7" customWidth="1"/>
    <col min="2" max="2" width="52.7109375" style="7" customWidth="1"/>
    <col min="3" max="3" width="24.28515625" style="7" customWidth="1"/>
    <col min="4" max="4" width="21.28515625" style="3" customWidth="1"/>
    <col min="5" max="5" width="16.5703125" style="10" customWidth="1"/>
    <col min="6" max="6" width="27.140625" style="10" customWidth="1"/>
    <col min="7" max="7" width="22.5703125" style="10" customWidth="1"/>
    <col min="8" max="8" width="22.140625" style="10" customWidth="1"/>
    <col min="9" max="10" width="20.7109375" style="5" customWidth="1"/>
    <col min="11" max="11" width="21.140625" style="5" customWidth="1"/>
    <col min="12" max="12" width="21.42578125" style="5" customWidth="1"/>
    <col min="13" max="13" width="22.140625" style="51" customWidth="1"/>
    <col min="14" max="14" width="17.42578125" style="4" customWidth="1"/>
    <col min="15" max="15" width="18.85546875" style="5" customWidth="1"/>
    <col min="16" max="16" width="5.7109375" style="1" customWidth="1"/>
    <col min="17" max="17" width="29.7109375" style="1" customWidth="1"/>
    <col min="18" max="18" width="23.85546875" style="1" customWidth="1"/>
    <col min="19" max="19" width="32.140625" style="1" customWidth="1"/>
    <col min="20"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8" customWidth="1"/>
    <col min="31" max="31" width="14.7109375" style="8" customWidth="1"/>
    <col min="32" max="32" width="15.5703125" style="8" customWidth="1"/>
    <col min="33" max="33" width="14.42578125" style="8"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3" width="9.140625" style="1" customWidth="1"/>
    <col min="16384" max="16384" width="9.140625" style="1"/>
  </cols>
  <sheetData>
    <row r="1" spans="1:33">
      <c r="AC1" s="15" t="s">
        <v>34</v>
      </c>
    </row>
    <row r="2" spans="1:33" ht="75" customHeight="1">
      <c r="A2" s="235" t="s">
        <v>36</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row>
    <row r="3" spans="1:33" ht="60.75" customHeight="1">
      <c r="A3" s="233" t="s">
        <v>0</v>
      </c>
      <c r="B3" s="226" t="s">
        <v>10</v>
      </c>
      <c r="C3" s="226" t="s">
        <v>14</v>
      </c>
      <c r="D3" s="226" t="s">
        <v>15</v>
      </c>
      <c r="E3" s="226" t="s">
        <v>8</v>
      </c>
      <c r="F3" s="226" t="s">
        <v>43</v>
      </c>
      <c r="G3" s="226" t="s">
        <v>33</v>
      </c>
      <c r="H3" s="227" t="s">
        <v>40</v>
      </c>
      <c r="I3" s="236" t="s">
        <v>12</v>
      </c>
      <c r="J3" s="237"/>
      <c r="K3" s="226" t="s">
        <v>13</v>
      </c>
      <c r="L3" s="226"/>
      <c r="M3" s="226"/>
      <c r="N3" s="226"/>
      <c r="O3" s="226"/>
      <c r="P3" s="238" t="s">
        <v>1</v>
      </c>
      <c r="Q3" s="226" t="s">
        <v>20</v>
      </c>
      <c r="R3" s="226"/>
      <c r="S3" s="233" t="s">
        <v>25</v>
      </c>
      <c r="T3" s="227" t="s">
        <v>26</v>
      </c>
      <c r="U3" s="234" t="s">
        <v>27</v>
      </c>
      <c r="V3" s="233" t="s">
        <v>28</v>
      </c>
      <c r="W3" s="230" t="s">
        <v>21</v>
      </c>
      <c r="X3" s="14" t="s">
        <v>29</v>
      </c>
      <c r="Y3" s="230" t="s">
        <v>22</v>
      </c>
      <c r="Z3" s="14" t="s">
        <v>30</v>
      </c>
      <c r="AA3" s="236" t="s">
        <v>16</v>
      </c>
      <c r="AB3" s="237"/>
      <c r="AC3" s="226" t="s">
        <v>2</v>
      </c>
    </row>
    <row r="4" spans="1:33" ht="48" customHeight="1">
      <c r="A4" s="233"/>
      <c r="B4" s="226"/>
      <c r="C4" s="226"/>
      <c r="D4" s="226"/>
      <c r="E4" s="226"/>
      <c r="F4" s="226"/>
      <c r="G4" s="226"/>
      <c r="H4" s="228"/>
      <c r="I4" s="227" t="s">
        <v>3</v>
      </c>
      <c r="J4" s="226" t="s">
        <v>19</v>
      </c>
      <c r="K4" s="226" t="s">
        <v>3</v>
      </c>
      <c r="L4" s="233" t="s">
        <v>9</v>
      </c>
      <c r="M4" s="233"/>
      <c r="N4" s="233"/>
      <c r="O4" s="233"/>
      <c r="P4" s="238"/>
      <c r="Q4" s="226" t="s">
        <v>31</v>
      </c>
      <c r="R4" s="226" t="s">
        <v>32</v>
      </c>
      <c r="S4" s="233"/>
      <c r="T4" s="228"/>
      <c r="U4" s="234"/>
      <c r="V4" s="233"/>
      <c r="W4" s="231"/>
      <c r="X4" s="230" t="s">
        <v>23</v>
      </c>
      <c r="Y4" s="231"/>
      <c r="Z4" s="230" t="s">
        <v>24</v>
      </c>
      <c r="AA4" s="227" t="s">
        <v>18</v>
      </c>
      <c r="AB4" s="227" t="s">
        <v>17</v>
      </c>
      <c r="AC4" s="226"/>
    </row>
    <row r="5" spans="1:33" ht="21" customHeight="1">
      <c r="A5" s="233"/>
      <c r="B5" s="226"/>
      <c r="C5" s="226"/>
      <c r="D5" s="226"/>
      <c r="E5" s="226"/>
      <c r="F5" s="226"/>
      <c r="G5" s="226"/>
      <c r="H5" s="228"/>
      <c r="I5" s="228"/>
      <c r="J5" s="226"/>
      <c r="K5" s="226"/>
      <c r="L5" s="226" t="s">
        <v>11</v>
      </c>
      <c r="M5" s="239" t="s">
        <v>4</v>
      </c>
      <c r="N5" s="233" t="s">
        <v>5</v>
      </c>
      <c r="O5" s="233"/>
      <c r="P5" s="238"/>
      <c r="Q5" s="226"/>
      <c r="R5" s="226"/>
      <c r="S5" s="233"/>
      <c r="T5" s="228"/>
      <c r="U5" s="234"/>
      <c r="V5" s="233"/>
      <c r="W5" s="231"/>
      <c r="X5" s="231"/>
      <c r="Y5" s="231"/>
      <c r="Z5" s="231"/>
      <c r="AA5" s="228"/>
      <c r="AB5" s="228"/>
      <c r="AC5" s="226"/>
    </row>
    <row r="6" spans="1:33" ht="85.5" customHeight="1">
      <c r="A6" s="233"/>
      <c r="B6" s="226"/>
      <c r="C6" s="226"/>
      <c r="D6" s="226"/>
      <c r="E6" s="226"/>
      <c r="F6" s="226"/>
      <c r="G6" s="226"/>
      <c r="H6" s="229"/>
      <c r="I6" s="229"/>
      <c r="J6" s="226"/>
      <c r="K6" s="226"/>
      <c r="L6" s="226"/>
      <c r="M6" s="239"/>
      <c r="N6" s="13" t="s">
        <v>7</v>
      </c>
      <c r="O6" s="12" t="s">
        <v>6</v>
      </c>
      <c r="P6" s="238"/>
      <c r="Q6" s="226"/>
      <c r="R6" s="226"/>
      <c r="S6" s="233"/>
      <c r="T6" s="229"/>
      <c r="U6" s="234"/>
      <c r="V6" s="233"/>
      <c r="W6" s="232"/>
      <c r="X6" s="232"/>
      <c r="Y6" s="232"/>
      <c r="Z6" s="232"/>
      <c r="AA6" s="229"/>
      <c r="AB6" s="229"/>
      <c r="AC6" s="226"/>
    </row>
    <row r="7" spans="1:33" s="2" customFormat="1" ht="15.75">
      <c r="A7" s="6">
        <v>1</v>
      </c>
      <c r="B7" s="6">
        <v>2</v>
      </c>
      <c r="C7" s="6">
        <v>3</v>
      </c>
      <c r="D7" s="6">
        <v>4</v>
      </c>
      <c r="E7" s="6">
        <v>5</v>
      </c>
      <c r="F7" s="6">
        <v>6</v>
      </c>
      <c r="G7" s="6">
        <v>7</v>
      </c>
      <c r="H7" s="6">
        <v>8</v>
      </c>
      <c r="I7" s="6">
        <v>9</v>
      </c>
      <c r="J7" s="6">
        <v>10</v>
      </c>
      <c r="K7" s="6">
        <v>11</v>
      </c>
      <c r="L7" s="6">
        <v>12</v>
      </c>
      <c r="M7" s="52">
        <v>13</v>
      </c>
      <c r="N7" s="6">
        <v>14</v>
      </c>
      <c r="O7" s="6">
        <v>15</v>
      </c>
      <c r="P7" s="6">
        <v>16</v>
      </c>
      <c r="Q7" s="6">
        <v>17</v>
      </c>
      <c r="R7" s="6">
        <v>18</v>
      </c>
      <c r="S7" s="6">
        <v>19</v>
      </c>
      <c r="T7" s="6">
        <v>20</v>
      </c>
      <c r="U7" s="6">
        <v>21</v>
      </c>
      <c r="V7" s="6">
        <v>22</v>
      </c>
      <c r="W7" s="6">
        <v>23</v>
      </c>
      <c r="X7" s="6">
        <v>24</v>
      </c>
      <c r="Y7" s="6">
        <v>25</v>
      </c>
      <c r="Z7" s="6">
        <v>26</v>
      </c>
      <c r="AA7" s="6">
        <v>27</v>
      </c>
      <c r="AB7" s="6">
        <v>28</v>
      </c>
      <c r="AC7" s="6">
        <v>29</v>
      </c>
      <c r="AD7" s="9"/>
      <c r="AE7" s="9"/>
      <c r="AF7" s="9"/>
      <c r="AG7" s="9"/>
    </row>
    <row r="8" spans="1:33" s="39" customFormat="1" ht="23.25" customHeight="1">
      <c r="A8" s="29"/>
      <c r="B8" s="30" t="s">
        <v>38</v>
      </c>
      <c r="C8" s="29"/>
      <c r="D8" s="31"/>
      <c r="E8" s="32"/>
      <c r="F8" s="32"/>
      <c r="G8" s="32"/>
      <c r="H8" s="32"/>
      <c r="I8" s="33">
        <f>I9</f>
        <v>2107112.14</v>
      </c>
      <c r="J8" s="33">
        <f t="shared" ref="J8:O8" si="0">J9</f>
        <v>1903031.426</v>
      </c>
      <c r="K8" s="33">
        <f t="shared" si="0"/>
        <v>1903031.426</v>
      </c>
      <c r="L8" s="33">
        <f t="shared" si="0"/>
        <v>1626564.2492999998</v>
      </c>
      <c r="M8" s="33">
        <f t="shared" si="0"/>
        <v>276467.17699999997</v>
      </c>
      <c r="N8" s="33">
        <f t="shared" si="0"/>
        <v>0</v>
      </c>
      <c r="O8" s="33">
        <f t="shared" si="0"/>
        <v>0</v>
      </c>
      <c r="P8" s="34"/>
      <c r="Q8" s="35"/>
      <c r="R8" s="29"/>
      <c r="S8" s="29"/>
      <c r="T8" s="29"/>
      <c r="U8" s="29"/>
      <c r="V8" s="29"/>
      <c r="W8" s="29"/>
      <c r="X8" s="29"/>
      <c r="Y8" s="29"/>
      <c r="Z8" s="29"/>
      <c r="AA8" s="29"/>
      <c r="AB8" s="29"/>
      <c r="AC8" s="29"/>
      <c r="AD8" s="36"/>
      <c r="AE8" s="222">
        <f t="shared" ref="AE8:AE68" si="1">K8-L8-M8</f>
        <v>-2.9999978141859174E-4</v>
      </c>
      <c r="AF8" s="37"/>
      <c r="AG8" s="38"/>
    </row>
    <row r="9" spans="1:33" ht="25.9" customHeight="1">
      <c r="A9" s="206"/>
      <c r="B9" s="40" t="s">
        <v>39</v>
      </c>
      <c r="C9" s="17"/>
      <c r="D9" s="41"/>
      <c r="E9" s="18"/>
      <c r="F9" s="18"/>
      <c r="G9" s="18"/>
      <c r="H9" s="18"/>
      <c r="I9" s="44">
        <f t="shared" ref="I9:O9" si="2">I36+I69</f>
        <v>2107112.14</v>
      </c>
      <c r="J9" s="44">
        <f t="shared" si="2"/>
        <v>1903031.426</v>
      </c>
      <c r="K9" s="44">
        <f t="shared" si="2"/>
        <v>1903031.426</v>
      </c>
      <c r="L9" s="44">
        <f t="shared" si="2"/>
        <v>1626564.2492999998</v>
      </c>
      <c r="M9" s="44">
        <f t="shared" si="2"/>
        <v>276467.17699999997</v>
      </c>
      <c r="N9" s="44">
        <f t="shared" si="2"/>
        <v>0</v>
      </c>
      <c r="O9" s="44">
        <f t="shared" si="2"/>
        <v>0</v>
      </c>
      <c r="P9" s="44"/>
      <c r="Q9" s="50"/>
      <c r="R9" s="19"/>
      <c r="S9" s="19"/>
      <c r="T9" s="19"/>
      <c r="U9" s="19"/>
      <c r="V9" s="19"/>
      <c r="W9" s="19"/>
      <c r="X9" s="19"/>
      <c r="Y9" s="19"/>
      <c r="Z9" s="19"/>
      <c r="AA9" s="19"/>
      <c r="AB9" s="19"/>
      <c r="AC9" s="19"/>
      <c r="AE9" s="222">
        <f t="shared" si="1"/>
        <v>-2.9999978141859174E-4</v>
      </c>
    </row>
    <row r="10" spans="1:33" s="27" customFormat="1" ht="93.75">
      <c r="A10" s="42">
        <v>2</v>
      </c>
      <c r="B10" s="154" t="s">
        <v>201</v>
      </c>
      <c r="C10" s="21"/>
      <c r="D10" s="155"/>
      <c r="E10" s="156"/>
      <c r="F10" s="156"/>
      <c r="G10" s="157"/>
      <c r="H10" s="157"/>
      <c r="I10" s="28"/>
      <c r="J10" s="28"/>
      <c r="K10" s="28"/>
      <c r="L10" s="28"/>
      <c r="M10" s="28"/>
      <c r="N10" s="158"/>
      <c r="O10" s="22"/>
      <c r="P10" s="23"/>
      <c r="Q10" s="24"/>
      <c r="R10" s="24"/>
      <c r="S10" s="24"/>
      <c r="T10" s="24"/>
      <c r="U10" s="24"/>
      <c r="V10" s="159"/>
      <c r="W10" s="159"/>
      <c r="X10" s="159"/>
      <c r="Y10" s="159"/>
      <c r="Z10" s="159"/>
      <c r="AA10" s="159"/>
      <c r="AB10" s="159"/>
      <c r="AC10" s="25"/>
      <c r="AD10" s="26"/>
      <c r="AE10" s="222">
        <f t="shared" si="1"/>
        <v>0</v>
      </c>
      <c r="AF10" s="26"/>
      <c r="AG10" s="26"/>
    </row>
    <row r="11" spans="1:33" s="59" customFormat="1" ht="96" customHeight="1">
      <c r="A11" s="148">
        <v>1</v>
      </c>
      <c r="B11" s="88" t="s">
        <v>211</v>
      </c>
      <c r="C11" s="89" t="s">
        <v>41</v>
      </c>
      <c r="D11" s="89" t="s">
        <v>42</v>
      </c>
      <c r="E11" s="139">
        <v>2023</v>
      </c>
      <c r="F11" s="138" t="s">
        <v>212</v>
      </c>
      <c r="G11" s="138" t="s">
        <v>170</v>
      </c>
      <c r="H11" s="138" t="s">
        <v>213</v>
      </c>
      <c r="I11" s="129">
        <v>5866.5429999999997</v>
      </c>
      <c r="J11" s="129">
        <v>5849.6059999999998</v>
      </c>
      <c r="K11" s="129">
        <f>L11+M11</f>
        <v>5849.6059999999998</v>
      </c>
      <c r="L11" s="129">
        <f>J11-M11</f>
        <v>5264.6453999999994</v>
      </c>
      <c r="M11" s="129">
        <f>J11*10%</f>
        <v>584.9606</v>
      </c>
      <c r="N11" s="89"/>
      <c r="O11" s="89"/>
      <c r="P11" s="85" t="s">
        <v>35</v>
      </c>
      <c r="Q11" s="138" t="s">
        <v>214</v>
      </c>
      <c r="R11" s="138" t="s">
        <v>215</v>
      </c>
      <c r="S11" s="161" t="s">
        <v>202</v>
      </c>
      <c r="T11" s="92" t="s">
        <v>68</v>
      </c>
      <c r="U11" s="90"/>
      <c r="V11" s="162" t="s">
        <v>216</v>
      </c>
      <c r="W11" s="92" t="s">
        <v>68</v>
      </c>
      <c r="X11" s="62"/>
      <c r="Y11" s="92" t="s">
        <v>68</v>
      </c>
      <c r="Z11" s="16"/>
      <c r="AA11" s="92">
        <v>180000</v>
      </c>
      <c r="AB11" s="92">
        <v>50000</v>
      </c>
      <c r="AC11" s="138"/>
      <c r="AD11" s="58"/>
      <c r="AE11" s="222">
        <f t="shared" si="1"/>
        <v>0</v>
      </c>
      <c r="AF11" s="58"/>
      <c r="AG11" s="58"/>
    </row>
    <row r="12" spans="1:33" s="59" customFormat="1" ht="81.75" customHeight="1">
      <c r="A12" s="148">
        <v>2</v>
      </c>
      <c r="B12" s="88" t="s">
        <v>217</v>
      </c>
      <c r="C12" s="89" t="s">
        <v>41</v>
      </c>
      <c r="D12" s="89" t="s">
        <v>42</v>
      </c>
      <c r="E12" s="139">
        <v>2023</v>
      </c>
      <c r="F12" s="138" t="s">
        <v>212</v>
      </c>
      <c r="G12" s="138" t="s">
        <v>143</v>
      </c>
      <c r="H12" s="138" t="s">
        <v>213</v>
      </c>
      <c r="I12" s="129">
        <v>18291.611000000001</v>
      </c>
      <c r="J12" s="129">
        <v>18177.873</v>
      </c>
      <c r="K12" s="129">
        <f t="shared" ref="K12:K18" si="3">L12+M12</f>
        <v>18177.873</v>
      </c>
      <c r="L12" s="129">
        <f t="shared" ref="L12:L18" si="4">J12-M12</f>
        <v>16360.0857</v>
      </c>
      <c r="M12" s="129">
        <f t="shared" ref="M12:M18" si="5">J12*10%</f>
        <v>1817.7873</v>
      </c>
      <c r="N12" s="89"/>
      <c r="O12" s="89"/>
      <c r="P12" s="85" t="s">
        <v>35</v>
      </c>
      <c r="Q12" s="125" t="s">
        <v>218</v>
      </c>
      <c r="R12" s="125" t="s">
        <v>219</v>
      </c>
      <c r="S12" s="161" t="s">
        <v>202</v>
      </c>
      <c r="T12" s="92" t="s">
        <v>68</v>
      </c>
      <c r="U12" s="90"/>
      <c r="V12" s="162" t="s">
        <v>220</v>
      </c>
      <c r="W12" s="92" t="s">
        <v>68</v>
      </c>
      <c r="X12" s="62"/>
      <c r="Y12" s="92" t="s">
        <v>68</v>
      </c>
      <c r="Z12" s="16"/>
      <c r="AA12" s="92">
        <v>180000</v>
      </c>
      <c r="AB12" s="92">
        <v>50000</v>
      </c>
      <c r="AC12" s="138"/>
      <c r="AD12" s="58"/>
      <c r="AE12" s="222">
        <f t="shared" si="1"/>
        <v>0</v>
      </c>
      <c r="AF12" s="58"/>
      <c r="AG12" s="58"/>
    </row>
    <row r="13" spans="1:33" s="59" customFormat="1" ht="97.5" customHeight="1">
      <c r="A13" s="148">
        <v>3</v>
      </c>
      <c r="B13" s="88" t="s">
        <v>221</v>
      </c>
      <c r="C13" s="89" t="s">
        <v>41</v>
      </c>
      <c r="D13" s="89" t="s">
        <v>42</v>
      </c>
      <c r="E13" s="139">
        <v>2023</v>
      </c>
      <c r="F13" s="138" t="s">
        <v>212</v>
      </c>
      <c r="G13" s="138" t="s">
        <v>143</v>
      </c>
      <c r="H13" s="138" t="s">
        <v>213</v>
      </c>
      <c r="I13" s="129">
        <v>9292.3080000000009</v>
      </c>
      <c r="J13" s="129">
        <v>9223.9500000000007</v>
      </c>
      <c r="K13" s="129">
        <f t="shared" si="3"/>
        <v>9223.9500000000007</v>
      </c>
      <c r="L13" s="129">
        <f t="shared" si="4"/>
        <v>8301.5550000000003</v>
      </c>
      <c r="M13" s="129">
        <f t="shared" si="5"/>
        <v>922.3950000000001</v>
      </c>
      <c r="N13" s="89"/>
      <c r="O13" s="89"/>
      <c r="P13" s="85" t="s">
        <v>35</v>
      </c>
      <c r="Q13" s="125" t="s">
        <v>222</v>
      </c>
      <c r="R13" s="125" t="s">
        <v>223</v>
      </c>
      <c r="S13" s="161" t="s">
        <v>202</v>
      </c>
      <c r="T13" s="92" t="s">
        <v>68</v>
      </c>
      <c r="U13" s="90"/>
      <c r="V13" s="162" t="s">
        <v>224</v>
      </c>
      <c r="W13" s="92" t="s">
        <v>68</v>
      </c>
      <c r="X13" s="62"/>
      <c r="Y13" s="92" t="s">
        <v>68</v>
      </c>
      <c r="Z13" s="92"/>
      <c r="AA13" s="92">
        <v>180000</v>
      </c>
      <c r="AB13" s="92">
        <v>50000</v>
      </c>
      <c r="AC13" s="92"/>
      <c r="AD13" s="58"/>
      <c r="AE13" s="222">
        <f t="shared" si="1"/>
        <v>0</v>
      </c>
      <c r="AF13" s="58"/>
      <c r="AG13" s="58"/>
    </row>
    <row r="14" spans="1:33" s="59" customFormat="1" ht="105.75" customHeight="1">
      <c r="A14" s="148">
        <v>4</v>
      </c>
      <c r="B14" s="163" t="s">
        <v>225</v>
      </c>
      <c r="C14" s="89" t="s">
        <v>226</v>
      </c>
      <c r="D14" s="89" t="s">
        <v>227</v>
      </c>
      <c r="E14" s="139" t="s">
        <v>228</v>
      </c>
      <c r="F14" s="138" t="s">
        <v>229</v>
      </c>
      <c r="G14" s="138" t="s">
        <v>196</v>
      </c>
      <c r="H14" s="138" t="s">
        <v>213</v>
      </c>
      <c r="I14" s="129">
        <v>15451.333000000001</v>
      </c>
      <c r="J14" s="129">
        <v>15375.823</v>
      </c>
      <c r="K14" s="129">
        <f t="shared" si="3"/>
        <v>15375.823</v>
      </c>
      <c r="L14" s="129">
        <f t="shared" si="4"/>
        <v>13838.2407</v>
      </c>
      <c r="M14" s="129">
        <f t="shared" si="5"/>
        <v>1537.5823</v>
      </c>
      <c r="N14" s="89"/>
      <c r="O14" s="89"/>
      <c r="P14" s="85" t="s">
        <v>35</v>
      </c>
      <c r="Q14" s="90" t="s">
        <v>230</v>
      </c>
      <c r="R14" s="90" t="s">
        <v>231</v>
      </c>
      <c r="S14" s="161" t="s">
        <v>202</v>
      </c>
      <c r="T14" s="92" t="s">
        <v>68</v>
      </c>
      <c r="U14" s="90"/>
      <c r="V14" s="62" t="s">
        <v>232</v>
      </c>
      <c r="W14" s="92" t="s">
        <v>68</v>
      </c>
      <c r="X14" s="62"/>
      <c r="Y14" s="92" t="s">
        <v>68</v>
      </c>
      <c r="Z14" s="62"/>
      <c r="AA14" s="92">
        <v>180000</v>
      </c>
      <c r="AB14" s="92">
        <v>50000</v>
      </c>
      <c r="AC14" s="138" t="s">
        <v>233</v>
      </c>
      <c r="AD14" s="58"/>
      <c r="AE14" s="222">
        <f t="shared" si="1"/>
        <v>0</v>
      </c>
      <c r="AF14" s="58"/>
      <c r="AG14" s="58"/>
    </row>
    <row r="15" spans="1:33" s="59" customFormat="1" ht="101.25" customHeight="1">
      <c r="A15" s="148">
        <v>5</v>
      </c>
      <c r="B15" s="163" t="s">
        <v>234</v>
      </c>
      <c r="C15" s="89" t="s">
        <v>226</v>
      </c>
      <c r="D15" s="89" t="s">
        <v>227</v>
      </c>
      <c r="E15" s="139" t="s">
        <v>228</v>
      </c>
      <c r="F15" s="138" t="s">
        <v>229</v>
      </c>
      <c r="G15" s="138" t="s">
        <v>196</v>
      </c>
      <c r="H15" s="138" t="s">
        <v>213</v>
      </c>
      <c r="I15" s="129">
        <v>32953.72</v>
      </c>
      <c r="J15" s="129">
        <v>32791.15</v>
      </c>
      <c r="K15" s="129">
        <f t="shared" si="3"/>
        <v>32791.15</v>
      </c>
      <c r="L15" s="129">
        <f t="shared" si="4"/>
        <v>29512.035</v>
      </c>
      <c r="M15" s="129">
        <f t="shared" si="5"/>
        <v>3279.1150000000002</v>
      </c>
      <c r="N15" s="89"/>
      <c r="O15" s="89"/>
      <c r="P15" s="85" t="s">
        <v>35</v>
      </c>
      <c r="Q15" s="90" t="s">
        <v>235</v>
      </c>
      <c r="R15" s="90" t="s">
        <v>231</v>
      </c>
      <c r="S15" s="161" t="s">
        <v>202</v>
      </c>
      <c r="T15" s="125" t="s">
        <v>68</v>
      </c>
      <c r="U15" s="90"/>
      <c r="V15" s="62" t="s">
        <v>236</v>
      </c>
      <c r="W15" s="92" t="s">
        <v>68</v>
      </c>
      <c r="X15" s="62"/>
      <c r="Y15" s="92" t="s">
        <v>68</v>
      </c>
      <c r="Z15" s="62"/>
      <c r="AA15" s="92">
        <v>180000</v>
      </c>
      <c r="AB15" s="92">
        <v>50000</v>
      </c>
      <c r="AC15" s="138" t="s">
        <v>233</v>
      </c>
      <c r="AD15" s="58"/>
      <c r="AE15" s="222">
        <f t="shared" si="1"/>
        <v>0</v>
      </c>
      <c r="AF15" s="58"/>
      <c r="AG15" s="58"/>
    </row>
    <row r="16" spans="1:33" s="59" customFormat="1" ht="81" customHeight="1">
      <c r="A16" s="148">
        <v>6</v>
      </c>
      <c r="B16" s="163" t="s">
        <v>237</v>
      </c>
      <c r="C16" s="89" t="s">
        <v>226</v>
      </c>
      <c r="D16" s="89" t="s">
        <v>227</v>
      </c>
      <c r="E16" s="139" t="s">
        <v>228</v>
      </c>
      <c r="F16" s="138" t="s">
        <v>229</v>
      </c>
      <c r="G16" s="138" t="s">
        <v>196</v>
      </c>
      <c r="H16" s="138" t="s">
        <v>213</v>
      </c>
      <c r="I16" s="129">
        <v>60026.866999999998</v>
      </c>
      <c r="J16" s="129">
        <v>59736.142</v>
      </c>
      <c r="K16" s="129">
        <f t="shared" si="3"/>
        <v>59736.141999999993</v>
      </c>
      <c r="L16" s="129">
        <f t="shared" si="4"/>
        <v>53762.527799999996</v>
      </c>
      <c r="M16" s="129">
        <f t="shared" si="5"/>
        <v>5973.6142</v>
      </c>
      <c r="N16" s="89"/>
      <c r="O16" s="89"/>
      <c r="P16" s="85" t="s">
        <v>35</v>
      </c>
      <c r="Q16" s="90" t="s">
        <v>238</v>
      </c>
      <c r="R16" s="90" t="s">
        <v>231</v>
      </c>
      <c r="S16" s="161" t="s">
        <v>202</v>
      </c>
      <c r="T16" s="125" t="s">
        <v>68</v>
      </c>
      <c r="U16" s="90"/>
      <c r="V16" s="62" t="s">
        <v>239</v>
      </c>
      <c r="W16" s="92" t="s">
        <v>68</v>
      </c>
      <c r="X16" s="62"/>
      <c r="Y16" s="92" t="s">
        <v>68</v>
      </c>
      <c r="Z16" s="62"/>
      <c r="AA16" s="92">
        <v>180000</v>
      </c>
      <c r="AB16" s="92">
        <v>50000</v>
      </c>
      <c r="AC16" s="138" t="s">
        <v>233</v>
      </c>
      <c r="AD16" s="58"/>
      <c r="AE16" s="222">
        <f t="shared" si="1"/>
        <v>0</v>
      </c>
      <c r="AF16" s="58"/>
      <c r="AG16" s="58"/>
    </row>
    <row r="17" spans="1:35" s="59" customFormat="1" ht="94.5" customHeight="1">
      <c r="A17" s="148">
        <v>7</v>
      </c>
      <c r="B17" s="163" t="s">
        <v>240</v>
      </c>
      <c r="C17" s="89" t="s">
        <v>226</v>
      </c>
      <c r="D17" s="89" t="s">
        <v>227</v>
      </c>
      <c r="E17" s="139" t="s">
        <v>228</v>
      </c>
      <c r="F17" s="138" t="s">
        <v>229</v>
      </c>
      <c r="G17" s="138" t="s">
        <v>196</v>
      </c>
      <c r="H17" s="138" t="s">
        <v>213</v>
      </c>
      <c r="I17" s="129">
        <v>73532.581999999995</v>
      </c>
      <c r="J17" s="129">
        <v>73115.032000000007</v>
      </c>
      <c r="K17" s="129">
        <f t="shared" si="3"/>
        <v>73115.032000000007</v>
      </c>
      <c r="L17" s="129">
        <f t="shared" si="4"/>
        <v>65803.5288</v>
      </c>
      <c r="M17" s="129">
        <f t="shared" si="5"/>
        <v>7311.503200000001</v>
      </c>
      <c r="N17" s="89"/>
      <c r="O17" s="89"/>
      <c r="P17" s="85" t="s">
        <v>35</v>
      </c>
      <c r="Q17" s="90" t="s">
        <v>241</v>
      </c>
      <c r="R17" s="90" t="s">
        <v>231</v>
      </c>
      <c r="S17" s="161" t="s">
        <v>202</v>
      </c>
      <c r="T17" s="125" t="s">
        <v>68</v>
      </c>
      <c r="U17" s="90"/>
      <c r="V17" s="62" t="s">
        <v>242</v>
      </c>
      <c r="W17" s="92" t="s">
        <v>68</v>
      </c>
      <c r="X17" s="62"/>
      <c r="Y17" s="92" t="s">
        <v>68</v>
      </c>
      <c r="Z17" s="62"/>
      <c r="AA17" s="92">
        <v>180000</v>
      </c>
      <c r="AB17" s="92">
        <v>50000</v>
      </c>
      <c r="AC17" s="138" t="s">
        <v>233</v>
      </c>
      <c r="AD17" s="58"/>
      <c r="AE17" s="222">
        <f t="shared" si="1"/>
        <v>0</v>
      </c>
      <c r="AF17" s="58"/>
      <c r="AG17" s="58"/>
    </row>
    <row r="18" spans="1:35" s="59" customFormat="1" ht="114" customHeight="1">
      <c r="A18" s="148">
        <v>8</v>
      </c>
      <c r="B18" s="163" t="s">
        <v>243</v>
      </c>
      <c r="C18" s="89" t="s">
        <v>226</v>
      </c>
      <c r="D18" s="89" t="s">
        <v>227</v>
      </c>
      <c r="E18" s="139" t="s">
        <v>244</v>
      </c>
      <c r="F18" s="138" t="s">
        <v>229</v>
      </c>
      <c r="G18" s="138" t="s">
        <v>245</v>
      </c>
      <c r="H18" s="138" t="s">
        <v>213</v>
      </c>
      <c r="I18" s="129">
        <v>5373.1090000000004</v>
      </c>
      <c r="J18" s="129">
        <v>5323.1189999999997</v>
      </c>
      <c r="K18" s="129">
        <f t="shared" si="3"/>
        <v>5323.1189999999997</v>
      </c>
      <c r="L18" s="129">
        <f t="shared" si="4"/>
        <v>4790.8071</v>
      </c>
      <c r="M18" s="129">
        <f t="shared" si="5"/>
        <v>532.31190000000004</v>
      </c>
      <c r="N18" s="89"/>
      <c r="O18" s="89"/>
      <c r="P18" s="85" t="s">
        <v>35</v>
      </c>
      <c r="Q18" s="90" t="s">
        <v>246</v>
      </c>
      <c r="R18" s="90" t="s">
        <v>247</v>
      </c>
      <c r="S18" s="161" t="s">
        <v>202</v>
      </c>
      <c r="T18" s="125" t="s">
        <v>68</v>
      </c>
      <c r="U18" s="90"/>
      <c r="V18" s="62" t="s">
        <v>248</v>
      </c>
      <c r="W18" s="92" t="s">
        <v>68</v>
      </c>
      <c r="X18" s="62"/>
      <c r="Y18" s="92" t="s">
        <v>68</v>
      </c>
      <c r="Z18" s="62"/>
      <c r="AA18" s="92">
        <v>180000</v>
      </c>
      <c r="AB18" s="92">
        <v>50000</v>
      </c>
      <c r="AC18" s="138" t="s">
        <v>233</v>
      </c>
      <c r="AD18" s="58"/>
      <c r="AE18" s="222">
        <f t="shared" si="1"/>
        <v>0</v>
      </c>
      <c r="AF18" s="58"/>
      <c r="AG18" s="58"/>
    </row>
    <row r="19" spans="1:35" s="169" customFormat="1" ht="91.5" customHeight="1">
      <c r="A19" s="148">
        <v>9</v>
      </c>
      <c r="B19" s="164" t="s">
        <v>249</v>
      </c>
      <c r="C19" s="138" t="s">
        <v>250</v>
      </c>
      <c r="D19" s="139" t="s">
        <v>251</v>
      </c>
      <c r="E19" s="139" t="s">
        <v>252</v>
      </c>
      <c r="F19" s="165" t="s">
        <v>253</v>
      </c>
      <c r="G19" s="139" t="s">
        <v>143</v>
      </c>
      <c r="H19" s="139" t="s">
        <v>254</v>
      </c>
      <c r="I19" s="129">
        <v>9019.2450000000008</v>
      </c>
      <c r="J19" s="129">
        <v>6999.4380000000001</v>
      </c>
      <c r="K19" s="129">
        <f>L19+M19+O19</f>
        <v>6999.4380000000001</v>
      </c>
      <c r="L19" s="129">
        <f>J19-M19-O19</f>
        <v>6299.4942000000001</v>
      </c>
      <c r="M19" s="129">
        <f>J19*10%</f>
        <v>699.94380000000001</v>
      </c>
      <c r="N19" s="166"/>
      <c r="O19" s="89"/>
      <c r="P19" s="71" t="s">
        <v>78</v>
      </c>
      <c r="Q19" s="63" t="s">
        <v>255</v>
      </c>
      <c r="R19" s="167" t="s">
        <v>256</v>
      </c>
      <c r="S19" s="161" t="s">
        <v>202</v>
      </c>
      <c r="T19" s="125" t="s">
        <v>68</v>
      </c>
      <c r="U19" s="168"/>
      <c r="V19" s="62" t="s">
        <v>257</v>
      </c>
      <c r="W19" s="92" t="s">
        <v>68</v>
      </c>
      <c r="X19" s="62"/>
      <c r="Y19" s="92" t="s">
        <v>68</v>
      </c>
      <c r="Z19" s="72"/>
      <c r="AA19" s="92">
        <v>495</v>
      </c>
      <c r="AB19" s="92">
        <v>19</v>
      </c>
      <c r="AC19" s="138" t="s">
        <v>258</v>
      </c>
      <c r="AE19" s="222">
        <f t="shared" si="1"/>
        <v>0</v>
      </c>
    </row>
    <row r="20" spans="1:35" ht="109.5" customHeight="1">
      <c r="A20" s="148">
        <v>10</v>
      </c>
      <c r="B20" s="68" t="s">
        <v>259</v>
      </c>
      <c r="C20" s="138" t="s">
        <v>260</v>
      </c>
      <c r="D20" s="138" t="s">
        <v>261</v>
      </c>
      <c r="E20" s="139" t="s">
        <v>262</v>
      </c>
      <c r="F20" s="165" t="s">
        <v>263</v>
      </c>
      <c r="G20" s="139" t="s">
        <v>196</v>
      </c>
      <c r="H20" s="139" t="s">
        <v>113</v>
      </c>
      <c r="I20" s="129">
        <v>158372.008</v>
      </c>
      <c r="J20" s="129">
        <v>157627.01</v>
      </c>
      <c r="K20" s="129">
        <f>L20+M20</f>
        <v>157627.01</v>
      </c>
      <c r="L20" s="129">
        <v>57627.01</v>
      </c>
      <c r="M20" s="129">
        <v>100000</v>
      </c>
      <c r="N20" s="170" t="s">
        <v>264</v>
      </c>
      <c r="O20" s="89"/>
      <c r="P20" s="71" t="s">
        <v>78</v>
      </c>
      <c r="Q20" s="63" t="s">
        <v>265</v>
      </c>
      <c r="R20" s="63" t="s">
        <v>266</v>
      </c>
      <c r="S20" s="161" t="s">
        <v>174</v>
      </c>
      <c r="T20" s="125" t="s">
        <v>68</v>
      </c>
      <c r="U20" s="19"/>
      <c r="V20" s="62" t="s">
        <v>267</v>
      </c>
      <c r="W20" s="92" t="s">
        <v>68</v>
      </c>
      <c r="X20" s="62"/>
      <c r="Y20" s="92" t="s">
        <v>68</v>
      </c>
      <c r="Z20" s="145"/>
      <c r="AA20" s="92">
        <v>4300</v>
      </c>
      <c r="AB20" s="92">
        <v>500</v>
      </c>
      <c r="AC20" s="138" t="s">
        <v>233</v>
      </c>
      <c r="AE20" s="222">
        <f t="shared" si="1"/>
        <v>0</v>
      </c>
    </row>
    <row r="21" spans="1:35" s="186" customFormat="1" ht="142.5" customHeight="1">
      <c r="A21" s="148">
        <v>11</v>
      </c>
      <c r="B21" s="164" t="s">
        <v>282</v>
      </c>
      <c r="C21" s="126" t="s">
        <v>109</v>
      </c>
      <c r="D21" s="126" t="s">
        <v>130</v>
      </c>
      <c r="E21" s="126">
        <v>2023</v>
      </c>
      <c r="F21" s="126" t="s">
        <v>283</v>
      </c>
      <c r="G21" s="126" t="s">
        <v>143</v>
      </c>
      <c r="H21" s="126" t="s">
        <v>90</v>
      </c>
      <c r="I21" s="95">
        <v>89026.941999999995</v>
      </c>
      <c r="J21" s="95">
        <v>89026.941999999995</v>
      </c>
      <c r="K21" s="95">
        <f t="shared" ref="K21:K28" si="6">L21+M21</f>
        <v>89026.941999999995</v>
      </c>
      <c r="L21" s="95">
        <f t="shared" ref="L21:L28" si="7">J21-M21</f>
        <v>80121.941999999995</v>
      </c>
      <c r="M21" s="181">
        <v>8905</v>
      </c>
      <c r="N21" s="63" t="s">
        <v>264</v>
      </c>
      <c r="O21" s="182"/>
      <c r="P21" s="96" t="s">
        <v>284</v>
      </c>
      <c r="Q21" s="126" t="s">
        <v>285</v>
      </c>
      <c r="R21" s="16" t="s">
        <v>286</v>
      </c>
      <c r="S21" s="183" t="s">
        <v>67</v>
      </c>
      <c r="T21" s="126" t="s">
        <v>68</v>
      </c>
      <c r="U21" s="126"/>
      <c r="V21" s="126" t="s">
        <v>287</v>
      </c>
      <c r="W21" s="92" t="s">
        <v>68</v>
      </c>
      <c r="X21" s="62"/>
      <c r="Y21" s="92" t="s">
        <v>68</v>
      </c>
      <c r="Z21" s="126"/>
      <c r="AA21" s="126">
        <v>900000</v>
      </c>
      <c r="AB21" s="126">
        <v>96000</v>
      </c>
      <c r="AC21" s="122"/>
      <c r="AD21" s="184"/>
      <c r="AE21" s="222">
        <f t="shared" si="1"/>
        <v>0</v>
      </c>
      <c r="AF21" s="185"/>
      <c r="AG21" s="185"/>
      <c r="AH21" s="185"/>
      <c r="AI21" s="185"/>
    </row>
    <row r="22" spans="1:35" s="186" customFormat="1" ht="133.5" customHeight="1">
      <c r="A22" s="148">
        <v>12</v>
      </c>
      <c r="B22" s="164" t="s">
        <v>288</v>
      </c>
      <c r="C22" s="126" t="s">
        <v>250</v>
      </c>
      <c r="D22" s="126" t="s">
        <v>251</v>
      </c>
      <c r="E22" s="126">
        <v>2023</v>
      </c>
      <c r="F22" s="126" t="s">
        <v>289</v>
      </c>
      <c r="G22" s="126" t="s">
        <v>143</v>
      </c>
      <c r="H22" s="126" t="s">
        <v>90</v>
      </c>
      <c r="I22" s="95">
        <v>58221.555</v>
      </c>
      <c r="J22" s="95">
        <v>58221.555</v>
      </c>
      <c r="K22" s="95">
        <f t="shared" si="6"/>
        <v>58221.555</v>
      </c>
      <c r="L22" s="95">
        <f t="shared" si="7"/>
        <v>52391.555</v>
      </c>
      <c r="M22" s="181">
        <v>5830</v>
      </c>
      <c r="N22" s="63" t="s">
        <v>264</v>
      </c>
      <c r="O22" s="182"/>
      <c r="P22" s="96" t="s">
        <v>284</v>
      </c>
      <c r="Q22" s="126" t="s">
        <v>285</v>
      </c>
      <c r="R22" s="16" t="s">
        <v>290</v>
      </c>
      <c r="S22" s="183" t="s">
        <v>67</v>
      </c>
      <c r="T22" s="126" t="s">
        <v>68</v>
      </c>
      <c r="U22" s="126"/>
      <c r="V22" s="16" t="s">
        <v>291</v>
      </c>
      <c r="W22" s="92" t="s">
        <v>68</v>
      </c>
      <c r="X22" s="62"/>
      <c r="Y22" s="92" t="s">
        <v>68</v>
      </c>
      <c r="Z22" s="126"/>
      <c r="AA22" s="126">
        <v>900000</v>
      </c>
      <c r="AB22" s="126">
        <v>96000</v>
      </c>
      <c r="AC22" s="122"/>
      <c r="AD22" s="184"/>
      <c r="AE22" s="222">
        <f t="shared" si="1"/>
        <v>0</v>
      </c>
      <c r="AF22" s="185"/>
      <c r="AG22" s="185"/>
      <c r="AH22" s="185"/>
      <c r="AI22" s="185"/>
    </row>
    <row r="23" spans="1:35" s="186" customFormat="1" ht="142.5" customHeight="1">
      <c r="A23" s="148">
        <v>13</v>
      </c>
      <c r="B23" s="164" t="s">
        <v>292</v>
      </c>
      <c r="C23" s="126" t="s">
        <v>260</v>
      </c>
      <c r="D23" s="126" t="s">
        <v>293</v>
      </c>
      <c r="E23" s="126">
        <v>2023</v>
      </c>
      <c r="F23" s="126" t="s">
        <v>294</v>
      </c>
      <c r="G23" s="126" t="s">
        <v>143</v>
      </c>
      <c r="H23" s="126" t="s">
        <v>90</v>
      </c>
      <c r="I23" s="95">
        <v>182088.788</v>
      </c>
      <c r="J23" s="95">
        <v>182088.788</v>
      </c>
      <c r="K23" s="95">
        <f t="shared" si="6"/>
        <v>182088.788</v>
      </c>
      <c r="L23" s="95">
        <f t="shared" si="7"/>
        <v>163788.788</v>
      </c>
      <c r="M23" s="181">
        <v>18300</v>
      </c>
      <c r="N23" s="63" t="s">
        <v>264</v>
      </c>
      <c r="O23" s="182"/>
      <c r="P23" s="96" t="s">
        <v>284</v>
      </c>
      <c r="Q23" s="126" t="s">
        <v>285</v>
      </c>
      <c r="R23" s="16" t="s">
        <v>295</v>
      </c>
      <c r="S23" s="183" t="s">
        <v>67</v>
      </c>
      <c r="T23" s="126" t="s">
        <v>68</v>
      </c>
      <c r="U23" s="126"/>
      <c r="V23" s="126" t="s">
        <v>296</v>
      </c>
      <c r="W23" s="92" t="s">
        <v>68</v>
      </c>
      <c r="X23" s="62"/>
      <c r="Y23" s="92" t="s">
        <v>68</v>
      </c>
      <c r="Z23" s="126"/>
      <c r="AA23" s="126">
        <v>900000</v>
      </c>
      <c r="AB23" s="126">
        <v>96000</v>
      </c>
      <c r="AC23" s="122"/>
      <c r="AD23" s="184"/>
      <c r="AE23" s="222">
        <f t="shared" si="1"/>
        <v>0</v>
      </c>
      <c r="AF23" s="185"/>
      <c r="AG23" s="185"/>
      <c r="AH23" s="185"/>
      <c r="AI23" s="185"/>
    </row>
    <row r="24" spans="1:35" s="186" customFormat="1" ht="133.5" customHeight="1">
      <c r="A24" s="148">
        <v>14</v>
      </c>
      <c r="B24" s="164" t="s">
        <v>297</v>
      </c>
      <c r="C24" s="126" t="s">
        <v>298</v>
      </c>
      <c r="D24" s="126" t="s">
        <v>299</v>
      </c>
      <c r="E24" s="126">
        <v>2023</v>
      </c>
      <c r="F24" s="126" t="s">
        <v>300</v>
      </c>
      <c r="G24" s="126" t="s">
        <v>143</v>
      </c>
      <c r="H24" s="126" t="s">
        <v>90</v>
      </c>
      <c r="I24" s="95">
        <v>4304.5709999999999</v>
      </c>
      <c r="J24" s="95">
        <v>3980.134</v>
      </c>
      <c r="K24" s="95">
        <f t="shared" si="6"/>
        <v>3980.134</v>
      </c>
      <c r="L24" s="95">
        <f t="shared" si="7"/>
        <v>3580.134</v>
      </c>
      <c r="M24" s="181">
        <v>400</v>
      </c>
      <c r="N24" s="63" t="s">
        <v>264</v>
      </c>
      <c r="O24" s="182"/>
      <c r="P24" s="96" t="s">
        <v>284</v>
      </c>
      <c r="Q24" s="126" t="s">
        <v>301</v>
      </c>
      <c r="R24" s="16" t="s">
        <v>302</v>
      </c>
      <c r="S24" s="183" t="s">
        <v>67</v>
      </c>
      <c r="T24" s="126" t="s">
        <v>68</v>
      </c>
      <c r="U24" s="126"/>
      <c r="V24" s="165" t="s">
        <v>303</v>
      </c>
      <c r="W24" s="92" t="s">
        <v>68</v>
      </c>
      <c r="X24" s="62"/>
      <c r="Y24" s="92" t="s">
        <v>68</v>
      </c>
      <c r="Z24" s="126"/>
      <c r="AA24" s="126">
        <v>900000</v>
      </c>
      <c r="AB24" s="126">
        <v>96000</v>
      </c>
      <c r="AC24" s="122"/>
      <c r="AD24" s="184"/>
      <c r="AE24" s="222">
        <f t="shared" si="1"/>
        <v>0</v>
      </c>
      <c r="AF24" s="185"/>
      <c r="AG24" s="185"/>
      <c r="AH24" s="185"/>
      <c r="AI24" s="185"/>
    </row>
    <row r="25" spans="1:35" s="186" customFormat="1" ht="118.5" customHeight="1">
      <c r="A25" s="148">
        <v>15</v>
      </c>
      <c r="B25" s="123" t="s">
        <v>304</v>
      </c>
      <c r="C25" s="165" t="s">
        <v>53</v>
      </c>
      <c r="D25" s="165" t="s">
        <v>82</v>
      </c>
      <c r="E25" s="126">
        <v>2023</v>
      </c>
      <c r="F25" s="165" t="s">
        <v>305</v>
      </c>
      <c r="G25" s="126" t="s">
        <v>143</v>
      </c>
      <c r="H25" s="126" t="s">
        <v>90</v>
      </c>
      <c r="I25" s="95">
        <v>92449.982999999993</v>
      </c>
      <c r="J25" s="95">
        <v>92449.982999999993</v>
      </c>
      <c r="K25" s="95">
        <f t="shared" si="6"/>
        <v>92449.982999999993</v>
      </c>
      <c r="L25" s="95">
        <f t="shared" si="7"/>
        <v>83149.982999999993</v>
      </c>
      <c r="M25" s="181">
        <v>9300</v>
      </c>
      <c r="N25" s="63" t="s">
        <v>264</v>
      </c>
      <c r="O25" s="182"/>
      <c r="P25" s="96" t="s">
        <v>284</v>
      </c>
      <c r="Q25" s="126" t="s">
        <v>285</v>
      </c>
      <c r="R25" s="16" t="s">
        <v>306</v>
      </c>
      <c r="S25" s="183" t="s">
        <v>67</v>
      </c>
      <c r="T25" s="126" t="s">
        <v>68</v>
      </c>
      <c r="U25" s="187"/>
      <c r="V25" s="165" t="s">
        <v>307</v>
      </c>
      <c r="W25" s="92" t="s">
        <v>68</v>
      </c>
      <c r="X25" s="62"/>
      <c r="Y25" s="92" t="s">
        <v>68</v>
      </c>
      <c r="Z25" s="165"/>
      <c r="AA25" s="126">
        <v>900000</v>
      </c>
      <c r="AB25" s="126">
        <v>96000</v>
      </c>
      <c r="AC25" s="188"/>
      <c r="AD25" s="189"/>
      <c r="AE25" s="222">
        <f t="shared" si="1"/>
        <v>0</v>
      </c>
      <c r="AF25" s="190"/>
      <c r="AG25" s="190"/>
      <c r="AH25" s="190"/>
      <c r="AI25" s="190"/>
    </row>
    <row r="26" spans="1:35" s="186" customFormat="1" ht="142.5" customHeight="1">
      <c r="A26" s="148">
        <v>16</v>
      </c>
      <c r="B26" s="123" t="s">
        <v>308</v>
      </c>
      <c r="C26" s="165" t="s">
        <v>53</v>
      </c>
      <c r="D26" s="165" t="s">
        <v>82</v>
      </c>
      <c r="E26" s="126">
        <v>2023</v>
      </c>
      <c r="F26" s="165" t="s">
        <v>309</v>
      </c>
      <c r="G26" s="126" t="s">
        <v>143</v>
      </c>
      <c r="H26" s="126" t="s">
        <v>90</v>
      </c>
      <c r="I26" s="95">
        <v>54799.326000000001</v>
      </c>
      <c r="J26" s="95">
        <v>54799.326000000001</v>
      </c>
      <c r="K26" s="95">
        <f t="shared" si="6"/>
        <v>54799.326000000001</v>
      </c>
      <c r="L26" s="95">
        <f t="shared" si="7"/>
        <v>49299.326000000001</v>
      </c>
      <c r="M26" s="181">
        <v>5500</v>
      </c>
      <c r="N26" s="63" t="s">
        <v>264</v>
      </c>
      <c r="O26" s="182"/>
      <c r="P26" s="96" t="s">
        <v>284</v>
      </c>
      <c r="Q26" s="126" t="s">
        <v>285</v>
      </c>
      <c r="R26" s="16" t="s">
        <v>310</v>
      </c>
      <c r="S26" s="183" t="s">
        <v>67</v>
      </c>
      <c r="T26" s="126" t="s">
        <v>68</v>
      </c>
      <c r="U26" s="187"/>
      <c r="V26" s="165" t="s">
        <v>311</v>
      </c>
      <c r="W26" s="92" t="s">
        <v>68</v>
      </c>
      <c r="X26" s="62"/>
      <c r="Y26" s="92" t="s">
        <v>68</v>
      </c>
      <c r="Z26" s="165"/>
      <c r="AA26" s="126">
        <v>900000</v>
      </c>
      <c r="AB26" s="126">
        <v>96000</v>
      </c>
      <c r="AC26" s="188"/>
      <c r="AD26" s="189"/>
      <c r="AE26" s="222">
        <f t="shared" si="1"/>
        <v>0</v>
      </c>
      <c r="AF26" s="190"/>
      <c r="AG26" s="190"/>
      <c r="AH26" s="190"/>
      <c r="AI26" s="190"/>
    </row>
    <row r="27" spans="1:35" s="186" customFormat="1" ht="109.5" customHeight="1">
      <c r="A27" s="148">
        <v>17</v>
      </c>
      <c r="B27" s="75" t="s">
        <v>312</v>
      </c>
      <c r="C27" s="191" t="s">
        <v>313</v>
      </c>
      <c r="D27" s="192" t="s">
        <v>61</v>
      </c>
      <c r="E27" s="192">
        <v>2023</v>
      </c>
      <c r="F27" s="192" t="s">
        <v>314</v>
      </c>
      <c r="G27" s="192" t="s">
        <v>143</v>
      </c>
      <c r="H27" s="192" t="s">
        <v>63</v>
      </c>
      <c r="I27" s="193">
        <v>8838.0300000000007</v>
      </c>
      <c r="J27" s="193">
        <v>8838.0300000000007</v>
      </c>
      <c r="K27" s="193">
        <f t="shared" si="6"/>
        <v>8838.0300000000007</v>
      </c>
      <c r="L27" s="193">
        <f t="shared" si="7"/>
        <v>7954.2270000000008</v>
      </c>
      <c r="M27" s="193">
        <v>883.803</v>
      </c>
      <c r="N27" s="193" t="s">
        <v>64</v>
      </c>
      <c r="O27" s="194"/>
      <c r="P27" s="79" t="s">
        <v>35</v>
      </c>
      <c r="Q27" s="126" t="s">
        <v>285</v>
      </c>
      <c r="R27" s="195" t="s">
        <v>315</v>
      </c>
      <c r="S27" s="183" t="s">
        <v>67</v>
      </c>
      <c r="T27" s="196" t="s">
        <v>68</v>
      </c>
      <c r="U27" s="197"/>
      <c r="V27" s="198" t="s">
        <v>316</v>
      </c>
      <c r="W27" s="92" t="s">
        <v>68</v>
      </c>
      <c r="X27" s="62"/>
      <c r="Y27" s="92" t="s">
        <v>68</v>
      </c>
      <c r="Z27" s="192"/>
      <c r="AA27" s="192">
        <v>20000</v>
      </c>
      <c r="AB27" s="192">
        <v>2500</v>
      </c>
      <c r="AC27" s="188"/>
      <c r="AD27" s="189"/>
      <c r="AE27" s="222">
        <f t="shared" si="1"/>
        <v>0</v>
      </c>
      <c r="AF27" s="190"/>
      <c r="AG27" s="190"/>
      <c r="AH27" s="190"/>
      <c r="AI27" s="190"/>
    </row>
    <row r="28" spans="1:35" s="186" customFormat="1" ht="106.5" customHeight="1">
      <c r="A28" s="148">
        <v>18</v>
      </c>
      <c r="B28" s="75" t="s">
        <v>317</v>
      </c>
      <c r="C28" s="191" t="s">
        <v>313</v>
      </c>
      <c r="D28" s="192" t="s">
        <v>61</v>
      </c>
      <c r="E28" s="192">
        <v>2023</v>
      </c>
      <c r="F28" s="192" t="s">
        <v>318</v>
      </c>
      <c r="G28" s="192" t="s">
        <v>143</v>
      </c>
      <c r="H28" s="192" t="s">
        <v>63</v>
      </c>
      <c r="I28" s="193">
        <v>1749.84</v>
      </c>
      <c r="J28" s="193">
        <v>1749.84</v>
      </c>
      <c r="K28" s="193">
        <f t="shared" si="6"/>
        <v>1749.84</v>
      </c>
      <c r="L28" s="193">
        <f t="shared" si="7"/>
        <v>1574.856</v>
      </c>
      <c r="M28" s="193">
        <v>174.98400000000001</v>
      </c>
      <c r="N28" s="193" t="s">
        <v>64</v>
      </c>
      <c r="O28" s="194"/>
      <c r="P28" s="79" t="s">
        <v>35</v>
      </c>
      <c r="Q28" s="126" t="s">
        <v>285</v>
      </c>
      <c r="R28" s="195" t="s">
        <v>315</v>
      </c>
      <c r="S28" s="183" t="s">
        <v>67</v>
      </c>
      <c r="T28" s="196" t="s">
        <v>68</v>
      </c>
      <c r="U28" s="197"/>
      <c r="V28" s="198" t="s">
        <v>319</v>
      </c>
      <c r="W28" s="92" t="s">
        <v>68</v>
      </c>
      <c r="X28" s="62"/>
      <c r="Y28" s="92" t="s">
        <v>68</v>
      </c>
      <c r="Z28" s="192"/>
      <c r="AA28" s="192">
        <v>20000</v>
      </c>
      <c r="AB28" s="192">
        <v>2500</v>
      </c>
      <c r="AC28" s="188"/>
      <c r="AD28" s="189"/>
      <c r="AE28" s="222">
        <f t="shared" si="1"/>
        <v>0</v>
      </c>
      <c r="AF28" s="190"/>
      <c r="AG28" s="190"/>
      <c r="AH28" s="190"/>
      <c r="AI28" s="190"/>
    </row>
    <row r="29" spans="1:35" s="186" customFormat="1" ht="126">
      <c r="A29" s="148">
        <v>19</v>
      </c>
      <c r="B29" s="123" t="s">
        <v>320</v>
      </c>
      <c r="C29" s="165" t="s">
        <v>321</v>
      </c>
      <c r="D29" s="165" t="s">
        <v>322</v>
      </c>
      <c r="E29" s="126" t="s">
        <v>323</v>
      </c>
      <c r="F29" s="165" t="s">
        <v>324</v>
      </c>
      <c r="G29" s="126" t="s">
        <v>96</v>
      </c>
      <c r="H29" s="126" t="s">
        <v>325</v>
      </c>
      <c r="I29" s="95">
        <v>81948.774999999994</v>
      </c>
      <c r="J29" s="95">
        <f>I29-20202.934-52.721-29.904</f>
        <v>61663.215999999993</v>
      </c>
      <c r="K29" s="95">
        <f>J29</f>
        <v>61663.215999999993</v>
      </c>
      <c r="L29" s="95">
        <f>J29-M29</f>
        <v>55488.215999999993</v>
      </c>
      <c r="M29" s="181">
        <v>6175</v>
      </c>
      <c r="N29" s="63"/>
      <c r="O29" s="182"/>
      <c r="P29" s="96" t="s">
        <v>35</v>
      </c>
      <c r="Q29" s="126" t="s">
        <v>326</v>
      </c>
      <c r="R29" s="16" t="s">
        <v>327</v>
      </c>
      <c r="S29" s="90" t="s">
        <v>202</v>
      </c>
      <c r="T29" s="126" t="s">
        <v>68</v>
      </c>
      <c r="U29" s="187"/>
      <c r="V29" s="165" t="s">
        <v>328</v>
      </c>
      <c r="W29" s="92" t="s">
        <v>68</v>
      </c>
      <c r="X29" s="62"/>
      <c r="Y29" s="92" t="s">
        <v>68</v>
      </c>
      <c r="Z29" s="165"/>
      <c r="AA29" s="126">
        <v>4700</v>
      </c>
      <c r="AB29" s="126">
        <v>1427</v>
      </c>
      <c r="AC29" s="188"/>
      <c r="AD29" s="189"/>
      <c r="AE29" s="222">
        <f t="shared" si="1"/>
        <v>0</v>
      </c>
      <c r="AF29" s="190"/>
      <c r="AG29" s="190"/>
      <c r="AH29" s="190"/>
      <c r="AI29" s="190"/>
    </row>
    <row r="30" spans="1:35" s="186" customFormat="1" ht="98.25" customHeight="1">
      <c r="A30" s="148">
        <v>20</v>
      </c>
      <c r="B30" s="199" t="s">
        <v>329</v>
      </c>
      <c r="C30" s="89" t="s">
        <v>330</v>
      </c>
      <c r="D30" s="138" t="s">
        <v>331</v>
      </c>
      <c r="E30" s="54" t="s">
        <v>332</v>
      </c>
      <c r="F30" s="165" t="s">
        <v>324</v>
      </c>
      <c r="G30" s="126" t="s">
        <v>170</v>
      </c>
      <c r="H30" s="126" t="s">
        <v>90</v>
      </c>
      <c r="I30" s="45">
        <v>14356.254000000001</v>
      </c>
      <c r="J30" s="45">
        <v>8953.6769999999997</v>
      </c>
      <c r="K30" s="45">
        <v>8953.6769999999997</v>
      </c>
      <c r="L30" s="45">
        <v>8058.3090000000002</v>
      </c>
      <c r="M30" s="200">
        <v>895.36800000000005</v>
      </c>
      <c r="N30" s="201"/>
      <c r="O30" s="182"/>
      <c r="P30" s="96" t="s">
        <v>35</v>
      </c>
      <c r="Q30" s="16" t="s">
        <v>333</v>
      </c>
      <c r="R30" s="54" t="s">
        <v>334</v>
      </c>
      <c r="S30" s="90" t="s">
        <v>202</v>
      </c>
      <c r="T30" s="126" t="s">
        <v>68</v>
      </c>
      <c r="U30" s="187"/>
      <c r="V30" s="73" t="s">
        <v>335</v>
      </c>
      <c r="W30" s="92" t="s">
        <v>68</v>
      </c>
      <c r="X30" s="62"/>
      <c r="Y30" s="92" t="s">
        <v>68</v>
      </c>
      <c r="Z30" s="165"/>
      <c r="AA30" s="126">
        <v>9320</v>
      </c>
      <c r="AB30" s="126">
        <v>1562</v>
      </c>
      <c r="AC30" s="188"/>
      <c r="AD30" s="189"/>
      <c r="AE30" s="222">
        <f t="shared" si="1"/>
        <v>0</v>
      </c>
      <c r="AF30" s="190"/>
      <c r="AG30" s="190"/>
      <c r="AH30" s="190"/>
      <c r="AI30" s="190"/>
    </row>
    <row r="31" spans="1:35" s="186" customFormat="1" ht="126">
      <c r="A31" s="148">
        <v>21</v>
      </c>
      <c r="B31" s="88" t="s">
        <v>336</v>
      </c>
      <c r="C31" s="138" t="s">
        <v>337</v>
      </c>
      <c r="D31" s="138" t="s">
        <v>338</v>
      </c>
      <c r="E31" s="138" t="s">
        <v>168</v>
      </c>
      <c r="F31" s="138" t="s">
        <v>339</v>
      </c>
      <c r="G31" s="138" t="s">
        <v>143</v>
      </c>
      <c r="H31" s="126" t="s">
        <v>340</v>
      </c>
      <c r="I31" s="179">
        <v>23478.41</v>
      </c>
      <c r="J31" s="179">
        <v>23298.417000000001</v>
      </c>
      <c r="K31" s="179">
        <v>23298.417000000001</v>
      </c>
      <c r="L31" s="179">
        <v>20968.575000000001</v>
      </c>
      <c r="M31" s="179">
        <v>2329.8420000000001</v>
      </c>
      <c r="N31" s="201"/>
      <c r="O31" s="182"/>
      <c r="P31" s="96" t="s">
        <v>35</v>
      </c>
      <c r="Q31" s="125" t="s">
        <v>341</v>
      </c>
      <c r="R31" s="125" t="s">
        <v>342</v>
      </c>
      <c r="S31" s="90" t="s">
        <v>202</v>
      </c>
      <c r="T31" s="125" t="s">
        <v>68</v>
      </c>
      <c r="U31" s="125"/>
      <c r="V31" s="16" t="s">
        <v>343</v>
      </c>
      <c r="W31" s="92" t="s">
        <v>68</v>
      </c>
      <c r="X31" s="62"/>
      <c r="Y31" s="92" t="s">
        <v>68</v>
      </c>
      <c r="Z31" s="165"/>
      <c r="AA31" s="16">
        <v>14077</v>
      </c>
      <c r="AB31" s="16">
        <v>1196</v>
      </c>
      <c r="AC31" s="188"/>
      <c r="AD31" s="189"/>
      <c r="AE31" s="222">
        <f t="shared" si="1"/>
        <v>0</v>
      </c>
      <c r="AF31" s="190"/>
      <c r="AG31" s="190"/>
      <c r="AH31" s="190"/>
      <c r="AI31" s="190"/>
    </row>
    <row r="32" spans="1:35" s="186" customFormat="1" ht="126">
      <c r="A32" s="148">
        <v>22</v>
      </c>
      <c r="B32" s="202" t="s">
        <v>344</v>
      </c>
      <c r="C32" s="191" t="s">
        <v>313</v>
      </c>
      <c r="D32" s="192" t="s">
        <v>61</v>
      </c>
      <c r="E32" s="192">
        <v>2023</v>
      </c>
      <c r="F32" s="192" t="s">
        <v>345</v>
      </c>
      <c r="G32" s="192" t="s">
        <v>143</v>
      </c>
      <c r="H32" s="192" t="s">
        <v>63</v>
      </c>
      <c r="I32" s="193">
        <v>4259.9799999999996</v>
      </c>
      <c r="J32" s="193">
        <v>4259.9799999999996</v>
      </c>
      <c r="K32" s="193">
        <v>4259.9799999999996</v>
      </c>
      <c r="L32" s="193">
        <f t="shared" ref="L32:L34" si="8">K32-M32</f>
        <v>3833.9819999999995</v>
      </c>
      <c r="M32" s="193">
        <v>425.99799999999999</v>
      </c>
      <c r="N32" s="201"/>
      <c r="O32" s="182"/>
      <c r="P32" s="96" t="s">
        <v>35</v>
      </c>
      <c r="Q32" s="126" t="s">
        <v>285</v>
      </c>
      <c r="R32" s="195" t="s">
        <v>315</v>
      </c>
      <c r="S32" s="90" t="s">
        <v>202</v>
      </c>
      <c r="T32" s="203" t="s">
        <v>68</v>
      </c>
      <c r="U32" s="125"/>
      <c r="V32" s="192" t="s">
        <v>346</v>
      </c>
      <c r="W32" s="92" t="s">
        <v>68</v>
      </c>
      <c r="X32" s="62"/>
      <c r="Y32" s="92" t="s">
        <v>68</v>
      </c>
      <c r="Z32" s="165"/>
      <c r="AA32" s="192">
        <v>20000</v>
      </c>
      <c r="AB32" s="192">
        <v>2000</v>
      </c>
      <c r="AC32" s="188"/>
      <c r="AD32" s="189"/>
      <c r="AE32" s="222">
        <f t="shared" si="1"/>
        <v>0</v>
      </c>
      <c r="AF32" s="190"/>
      <c r="AG32" s="190"/>
      <c r="AH32" s="190"/>
      <c r="AI32" s="190"/>
    </row>
    <row r="33" spans="1:35" s="186" customFormat="1" ht="126">
      <c r="A33" s="148">
        <v>23</v>
      </c>
      <c r="B33" s="75" t="s">
        <v>347</v>
      </c>
      <c r="C33" s="191" t="s">
        <v>313</v>
      </c>
      <c r="D33" s="192" t="s">
        <v>61</v>
      </c>
      <c r="E33" s="192">
        <v>2023</v>
      </c>
      <c r="F33" s="192" t="s">
        <v>348</v>
      </c>
      <c r="G33" s="192" t="s">
        <v>170</v>
      </c>
      <c r="H33" s="192" t="s">
        <v>63</v>
      </c>
      <c r="I33" s="193">
        <v>59478.864999999998</v>
      </c>
      <c r="J33" s="193">
        <v>59478.864999999998</v>
      </c>
      <c r="K33" s="193">
        <v>59478.864999999998</v>
      </c>
      <c r="L33" s="193">
        <f t="shared" si="8"/>
        <v>53530.977999999996</v>
      </c>
      <c r="M33" s="193">
        <v>5947.8869999999997</v>
      </c>
      <c r="N33" s="201"/>
      <c r="O33" s="182"/>
      <c r="P33" s="96" t="s">
        <v>35</v>
      </c>
      <c r="Q33" s="126" t="s">
        <v>285</v>
      </c>
      <c r="R33" s="195" t="s">
        <v>315</v>
      </c>
      <c r="S33" s="90" t="s">
        <v>202</v>
      </c>
      <c r="T33" s="203" t="s">
        <v>68</v>
      </c>
      <c r="U33" s="125"/>
      <c r="V33" s="192" t="s">
        <v>349</v>
      </c>
      <c r="W33" s="92" t="s">
        <v>68</v>
      </c>
      <c r="X33" s="62"/>
      <c r="Y33" s="92" t="s">
        <v>68</v>
      </c>
      <c r="Z33" s="165"/>
      <c r="AA33" s="192">
        <v>12048</v>
      </c>
      <c r="AB33" s="192">
        <v>2000</v>
      </c>
      <c r="AC33" s="188"/>
      <c r="AD33" s="189"/>
      <c r="AE33" s="222">
        <f t="shared" si="1"/>
        <v>0</v>
      </c>
      <c r="AF33" s="190"/>
      <c r="AG33" s="190"/>
      <c r="AH33" s="190"/>
      <c r="AI33" s="190"/>
    </row>
    <row r="34" spans="1:35" s="186" customFormat="1" ht="126">
      <c r="A34" s="148">
        <v>24</v>
      </c>
      <c r="B34" s="202" t="s">
        <v>350</v>
      </c>
      <c r="C34" s="191" t="s">
        <v>313</v>
      </c>
      <c r="D34" s="192" t="s">
        <v>61</v>
      </c>
      <c r="E34" s="192">
        <v>2023</v>
      </c>
      <c r="F34" s="204" t="s">
        <v>351</v>
      </c>
      <c r="G34" s="192" t="s">
        <v>96</v>
      </c>
      <c r="H34" s="192" t="s">
        <v>63</v>
      </c>
      <c r="I34" s="193">
        <v>17397.612000000001</v>
      </c>
      <c r="J34" s="193">
        <v>17397.612000000001</v>
      </c>
      <c r="K34" s="193">
        <v>17397.612000000001</v>
      </c>
      <c r="L34" s="193">
        <f t="shared" si="8"/>
        <v>15657.85</v>
      </c>
      <c r="M34" s="193">
        <v>1739.7619999999999</v>
      </c>
      <c r="N34" s="193"/>
      <c r="O34" s="194" t="s">
        <v>64</v>
      </c>
      <c r="P34" s="79" t="s">
        <v>35</v>
      </c>
      <c r="Q34" s="126" t="s">
        <v>285</v>
      </c>
      <c r="R34" s="195" t="s">
        <v>352</v>
      </c>
      <c r="S34" s="90" t="s">
        <v>202</v>
      </c>
      <c r="T34" s="203" t="s">
        <v>68</v>
      </c>
      <c r="U34" s="203" t="s">
        <v>64</v>
      </c>
      <c r="V34" s="192" t="s">
        <v>353</v>
      </c>
      <c r="W34" s="92" t="s">
        <v>68</v>
      </c>
      <c r="X34" s="62"/>
      <c r="Y34" s="92" t="s">
        <v>68</v>
      </c>
      <c r="Z34" s="192" t="s">
        <v>64</v>
      </c>
      <c r="AA34" s="192">
        <v>1200</v>
      </c>
      <c r="AB34" s="192">
        <v>200</v>
      </c>
      <c r="AC34" s="188"/>
      <c r="AD34" s="189"/>
      <c r="AE34" s="222">
        <f t="shared" si="1"/>
        <v>0</v>
      </c>
      <c r="AF34" s="190"/>
      <c r="AG34" s="190"/>
      <c r="AH34" s="190"/>
      <c r="AI34" s="190"/>
    </row>
    <row r="35" spans="1:35" s="59" customFormat="1" ht="136.5" customHeight="1">
      <c r="A35" s="148">
        <v>25</v>
      </c>
      <c r="B35" s="150" t="s">
        <v>197</v>
      </c>
      <c r="C35" s="151" t="s">
        <v>178</v>
      </c>
      <c r="D35" s="89" t="s">
        <v>204</v>
      </c>
      <c r="E35" s="192">
        <v>2023</v>
      </c>
      <c r="F35" s="127" t="s">
        <v>198</v>
      </c>
      <c r="G35" s="151" t="s">
        <v>76</v>
      </c>
      <c r="H35" s="128" t="s">
        <v>90</v>
      </c>
      <c r="I35" s="152">
        <v>7573.1850000000004</v>
      </c>
      <c r="J35" s="152">
        <v>7573.1850000000004</v>
      </c>
      <c r="K35" s="152">
        <v>7573.1850000000004</v>
      </c>
      <c r="L35" s="152">
        <v>6815.8665000000001</v>
      </c>
      <c r="M35" s="152">
        <v>757.31849999999997</v>
      </c>
      <c r="N35" s="153">
        <v>0</v>
      </c>
      <c r="O35" s="153">
        <v>0</v>
      </c>
      <c r="P35" s="131" t="s">
        <v>203</v>
      </c>
      <c r="Q35" s="126" t="s">
        <v>285</v>
      </c>
      <c r="R35" s="125" t="s">
        <v>199</v>
      </c>
      <c r="S35" s="112" t="s">
        <v>202</v>
      </c>
      <c r="T35" s="125" t="s">
        <v>68</v>
      </c>
      <c r="U35" s="125"/>
      <c r="V35" s="73" t="s">
        <v>200</v>
      </c>
      <c r="W35" s="92" t="s">
        <v>68</v>
      </c>
      <c r="X35" s="62"/>
      <c r="Y35" s="92" t="s">
        <v>68</v>
      </c>
      <c r="Z35" s="62"/>
      <c r="AA35" s="16">
        <v>187</v>
      </c>
      <c r="AB35" s="16">
        <v>35</v>
      </c>
      <c r="AC35" s="136"/>
      <c r="AD35" s="58"/>
      <c r="AE35" s="222">
        <f t="shared" si="1"/>
        <v>0</v>
      </c>
      <c r="AF35" s="58"/>
    </row>
    <row r="36" spans="1:35" s="169" customFormat="1" ht="35.25" customHeight="1">
      <c r="A36" s="148"/>
      <c r="B36" s="171" t="s">
        <v>268</v>
      </c>
      <c r="C36" s="138"/>
      <c r="D36" s="138"/>
      <c r="E36" s="138"/>
      <c r="F36" s="165"/>
      <c r="G36" s="138"/>
      <c r="H36" s="138"/>
      <c r="I36" s="172">
        <f>SUM(I11:I35)</f>
        <v>1088151.442</v>
      </c>
      <c r="J36" s="172">
        <f t="shared" ref="J36:O36" si="9">SUM(J11:J35)</f>
        <v>1057998.6930000002</v>
      </c>
      <c r="K36" s="172">
        <f t="shared" si="9"/>
        <v>1057998.6930000002</v>
      </c>
      <c r="L36" s="172">
        <f t="shared" si="9"/>
        <v>867774.51719999977</v>
      </c>
      <c r="M36" s="172">
        <f t="shared" si="9"/>
        <v>190224.17579999997</v>
      </c>
      <c r="N36" s="172">
        <f t="shared" si="9"/>
        <v>0</v>
      </c>
      <c r="O36" s="172">
        <f t="shared" si="9"/>
        <v>0</v>
      </c>
      <c r="P36" s="71"/>
      <c r="Q36" s="63"/>
      <c r="R36" s="167"/>
      <c r="S36" s="125"/>
      <c r="T36" s="125"/>
      <c r="U36" s="168"/>
      <c r="V36" s="173"/>
      <c r="W36" s="72"/>
      <c r="X36" s="72"/>
      <c r="Y36" s="72"/>
      <c r="Z36" s="72"/>
      <c r="AA36" s="72"/>
      <c r="AB36" s="72"/>
      <c r="AC36" s="138"/>
      <c r="AE36" s="222">
        <f t="shared" si="1"/>
        <v>4.6566128730773926E-10</v>
      </c>
    </row>
    <row r="37" spans="1:35" s="27" customFormat="1" ht="62.25" customHeight="1">
      <c r="A37" s="42">
        <v>3</v>
      </c>
      <c r="B37" s="43" t="s">
        <v>37</v>
      </c>
      <c r="C37" s="21"/>
      <c r="D37" s="156"/>
      <c r="E37" s="156"/>
      <c r="F37" s="156"/>
      <c r="G37" s="157"/>
      <c r="H37" s="157"/>
      <c r="I37" s="174"/>
      <c r="J37" s="174"/>
      <c r="K37" s="174"/>
      <c r="L37" s="175"/>
      <c r="M37" s="174"/>
      <c r="N37" s="158"/>
      <c r="O37" s="22"/>
      <c r="P37" s="23"/>
      <c r="Q37" s="24"/>
      <c r="R37" s="24"/>
      <c r="S37" s="24"/>
      <c r="T37" s="24"/>
      <c r="U37" s="176"/>
      <c r="V37" s="159"/>
      <c r="W37" s="159"/>
      <c r="X37" s="159"/>
      <c r="Y37" s="159"/>
      <c r="Z37" s="159"/>
      <c r="AA37" s="159"/>
      <c r="AB37" s="159"/>
      <c r="AC37" s="25"/>
      <c r="AD37" s="26"/>
      <c r="AE37" s="222">
        <f t="shared" si="1"/>
        <v>0</v>
      </c>
      <c r="AF37" s="26"/>
      <c r="AG37" s="26"/>
    </row>
    <row r="38" spans="1:35" s="59" customFormat="1" ht="151.5" customHeight="1">
      <c r="A38" s="141">
        <v>26</v>
      </c>
      <c r="B38" s="49" t="s">
        <v>57</v>
      </c>
      <c r="C38" s="53" t="s">
        <v>41</v>
      </c>
      <c r="D38" s="89" t="s">
        <v>42</v>
      </c>
      <c r="E38" s="54">
        <v>2023</v>
      </c>
      <c r="F38" s="55" t="s">
        <v>46</v>
      </c>
      <c r="G38" s="118" t="s">
        <v>44</v>
      </c>
      <c r="H38" s="14" t="s">
        <v>47</v>
      </c>
      <c r="I38" s="56">
        <v>46182.754000000001</v>
      </c>
      <c r="J38" s="56">
        <v>46182.754000000001</v>
      </c>
      <c r="K38" s="56">
        <v>46182.754000000001</v>
      </c>
      <c r="L38" s="56">
        <v>41564.478000000003</v>
      </c>
      <c r="M38" s="56">
        <v>4618.2759999999998</v>
      </c>
      <c r="N38" s="137"/>
      <c r="O38" s="56"/>
      <c r="P38" s="66" t="s">
        <v>35</v>
      </c>
      <c r="Q38" s="54" t="s">
        <v>48</v>
      </c>
      <c r="R38" s="54" t="s">
        <v>136</v>
      </c>
      <c r="S38" s="90" t="s">
        <v>174</v>
      </c>
      <c r="T38" s="126" t="s">
        <v>68</v>
      </c>
      <c r="U38" s="67"/>
      <c r="V38" s="64" t="s">
        <v>49</v>
      </c>
      <c r="W38" s="92" t="s">
        <v>68</v>
      </c>
      <c r="X38" s="62"/>
      <c r="Y38" s="92" t="s">
        <v>68</v>
      </c>
      <c r="Z38" s="57"/>
      <c r="AA38" s="16" t="s">
        <v>140</v>
      </c>
      <c r="AB38" s="16" t="s">
        <v>141</v>
      </c>
      <c r="AC38" s="14"/>
      <c r="AD38" s="221">
        <f>J38-K38</f>
        <v>0</v>
      </c>
      <c r="AE38" s="222">
        <f t="shared" si="1"/>
        <v>0</v>
      </c>
      <c r="AF38" s="58"/>
      <c r="AG38" s="58"/>
    </row>
    <row r="39" spans="1:35" s="143" customFormat="1" ht="108.75" customHeight="1">
      <c r="A39" s="141">
        <v>27</v>
      </c>
      <c r="B39" s="68" t="s">
        <v>365</v>
      </c>
      <c r="C39" s="53" t="s">
        <v>190</v>
      </c>
      <c r="D39" s="218" t="s">
        <v>191</v>
      </c>
      <c r="E39" s="54" t="s">
        <v>192</v>
      </c>
      <c r="F39" s="55" t="s">
        <v>193</v>
      </c>
      <c r="G39" s="14" t="s">
        <v>89</v>
      </c>
      <c r="H39" s="219" t="s">
        <v>113</v>
      </c>
      <c r="I39" s="129">
        <v>108139.68799999999</v>
      </c>
      <c r="J39" s="129">
        <v>50236.233999999997</v>
      </c>
      <c r="K39" s="129">
        <f>L39+M39</f>
        <v>50236.233999999997</v>
      </c>
      <c r="L39" s="129">
        <v>45212.61</v>
      </c>
      <c r="M39" s="56">
        <v>5023.6239999999998</v>
      </c>
      <c r="N39" s="148"/>
      <c r="O39" s="89"/>
      <c r="P39" s="71" t="s">
        <v>78</v>
      </c>
      <c r="Q39" s="54" t="s">
        <v>48</v>
      </c>
      <c r="R39" s="54" t="s">
        <v>195</v>
      </c>
      <c r="S39" s="142" t="s">
        <v>174</v>
      </c>
      <c r="T39" s="125" t="s">
        <v>68</v>
      </c>
      <c r="U39" s="112"/>
      <c r="V39" s="62" t="s">
        <v>194</v>
      </c>
      <c r="W39" s="92" t="s">
        <v>68</v>
      </c>
      <c r="X39" s="62"/>
      <c r="Y39" s="92" t="s">
        <v>68</v>
      </c>
      <c r="Z39" s="57"/>
      <c r="AA39" s="92">
        <v>8100</v>
      </c>
      <c r="AB39" s="92">
        <v>600</v>
      </c>
      <c r="AC39" s="121"/>
      <c r="AD39" s="221">
        <f t="shared" ref="AD39:AD69" si="10">J39-K39</f>
        <v>0</v>
      </c>
      <c r="AE39" s="222">
        <f t="shared" si="1"/>
        <v>0</v>
      </c>
      <c r="AF39" s="140"/>
      <c r="AG39" s="140"/>
    </row>
    <row r="40" spans="1:35" s="220" customFormat="1" ht="109.5" customHeight="1">
      <c r="A40" s="141">
        <v>28</v>
      </c>
      <c r="B40" s="68" t="s">
        <v>368</v>
      </c>
      <c r="C40" s="53" t="s">
        <v>41</v>
      </c>
      <c r="D40" s="218" t="s">
        <v>42</v>
      </c>
      <c r="E40" s="54">
        <v>2023</v>
      </c>
      <c r="F40" s="55" t="s">
        <v>193</v>
      </c>
      <c r="G40" s="14" t="s">
        <v>143</v>
      </c>
      <c r="H40" s="219" t="s">
        <v>113</v>
      </c>
      <c r="I40" s="129">
        <v>24554.92</v>
      </c>
      <c r="J40" s="129">
        <v>21555.523000000001</v>
      </c>
      <c r="K40" s="129">
        <v>21555.523000000001</v>
      </c>
      <c r="L40" s="129">
        <f xml:space="preserve"> K40-M40</f>
        <v>19399.97</v>
      </c>
      <c r="M40" s="56">
        <v>2155.5529999999999</v>
      </c>
      <c r="N40" s="166"/>
      <c r="O40" s="89"/>
      <c r="P40" s="71" t="s">
        <v>78</v>
      </c>
      <c r="Q40" s="54" t="s">
        <v>369</v>
      </c>
      <c r="R40" s="54" t="s">
        <v>370</v>
      </c>
      <c r="S40" s="177" t="s">
        <v>174</v>
      </c>
      <c r="T40" s="92" t="s">
        <v>68</v>
      </c>
      <c r="U40" s="112"/>
      <c r="V40" s="62" t="s">
        <v>371</v>
      </c>
      <c r="W40" s="92" t="s">
        <v>68</v>
      </c>
      <c r="X40" s="62"/>
      <c r="Y40" s="92" t="s">
        <v>68</v>
      </c>
      <c r="Z40" s="57"/>
      <c r="AA40" s="92">
        <v>180000</v>
      </c>
      <c r="AB40" s="92">
        <v>50000</v>
      </c>
      <c r="AC40" s="218" t="s">
        <v>233</v>
      </c>
      <c r="AD40" s="221">
        <f t="shared" si="10"/>
        <v>0</v>
      </c>
      <c r="AE40" s="222">
        <f t="shared" si="1"/>
        <v>0</v>
      </c>
      <c r="AF40" s="140"/>
      <c r="AG40" s="140"/>
    </row>
    <row r="41" spans="1:35" s="169" customFormat="1" ht="130.5" customHeight="1">
      <c r="A41" s="141">
        <v>29</v>
      </c>
      <c r="B41" s="178" t="s">
        <v>269</v>
      </c>
      <c r="C41" s="218" t="s">
        <v>250</v>
      </c>
      <c r="D41" s="218" t="s">
        <v>251</v>
      </c>
      <c r="E41" s="218">
        <v>2023</v>
      </c>
      <c r="F41" s="218" t="s">
        <v>270</v>
      </c>
      <c r="G41" s="218" t="s">
        <v>170</v>
      </c>
      <c r="H41" s="219" t="s">
        <v>254</v>
      </c>
      <c r="I41" s="179">
        <v>20319.379000000001</v>
      </c>
      <c r="J41" s="179">
        <v>20280.118999999999</v>
      </c>
      <c r="K41" s="179">
        <v>20280.118999999999</v>
      </c>
      <c r="L41" s="179">
        <v>18252.107099999997</v>
      </c>
      <c r="M41" s="179">
        <v>2028.0119</v>
      </c>
      <c r="N41" s="166"/>
      <c r="O41" s="89"/>
      <c r="P41" s="71" t="s">
        <v>78</v>
      </c>
      <c r="Q41" s="125" t="s">
        <v>271</v>
      </c>
      <c r="R41" s="125" t="s">
        <v>272</v>
      </c>
      <c r="S41" s="177" t="s">
        <v>174</v>
      </c>
      <c r="T41" s="92" t="s">
        <v>68</v>
      </c>
      <c r="U41" s="168"/>
      <c r="V41" s="62" t="s">
        <v>273</v>
      </c>
      <c r="W41" s="92" t="s">
        <v>68</v>
      </c>
      <c r="X41" s="62"/>
      <c r="Y41" s="92" t="s">
        <v>68</v>
      </c>
      <c r="Z41" s="72"/>
      <c r="AA41" s="16">
        <v>40</v>
      </c>
      <c r="AB41" s="16">
        <v>15</v>
      </c>
      <c r="AC41" s="218" t="s">
        <v>274</v>
      </c>
      <c r="AD41" s="221">
        <f t="shared" si="10"/>
        <v>0</v>
      </c>
      <c r="AE41" s="222">
        <f t="shared" si="1"/>
        <v>0</v>
      </c>
    </row>
    <row r="42" spans="1:35" s="169" customFormat="1" ht="116.25" customHeight="1">
      <c r="A42" s="141">
        <v>30</v>
      </c>
      <c r="B42" s="164" t="s">
        <v>275</v>
      </c>
      <c r="C42" s="218" t="s">
        <v>250</v>
      </c>
      <c r="D42" s="218" t="s">
        <v>251</v>
      </c>
      <c r="E42" s="218">
        <v>2023</v>
      </c>
      <c r="F42" s="218" t="s">
        <v>276</v>
      </c>
      <c r="G42" s="218" t="s">
        <v>143</v>
      </c>
      <c r="H42" s="219" t="s">
        <v>254</v>
      </c>
      <c r="I42" s="179">
        <v>2395.1999999999998</v>
      </c>
      <c r="J42" s="179">
        <v>2380.02</v>
      </c>
      <c r="K42" s="179">
        <v>2380.02</v>
      </c>
      <c r="L42" s="179">
        <v>2142.018</v>
      </c>
      <c r="M42" s="179">
        <v>238.00200000000001</v>
      </c>
      <c r="N42" s="166"/>
      <c r="O42" s="89"/>
      <c r="P42" s="71" t="s">
        <v>78</v>
      </c>
      <c r="Q42" s="125" t="s">
        <v>277</v>
      </c>
      <c r="R42" s="125" t="s">
        <v>278</v>
      </c>
      <c r="S42" s="177" t="s">
        <v>174</v>
      </c>
      <c r="T42" s="92" t="s">
        <v>68</v>
      </c>
      <c r="U42" s="168"/>
      <c r="V42" s="62" t="s">
        <v>279</v>
      </c>
      <c r="W42" s="92" t="s">
        <v>68</v>
      </c>
      <c r="X42" s="62"/>
      <c r="Y42" s="92" t="s">
        <v>68</v>
      </c>
      <c r="Z42" s="72"/>
      <c r="AA42" s="16">
        <v>30000</v>
      </c>
      <c r="AB42" s="16">
        <v>707</v>
      </c>
      <c r="AC42" s="218" t="s">
        <v>280</v>
      </c>
      <c r="AD42" s="221">
        <f t="shared" si="10"/>
        <v>0</v>
      </c>
      <c r="AE42" s="222">
        <f t="shared" si="1"/>
        <v>0</v>
      </c>
    </row>
    <row r="43" spans="1:35" s="169" customFormat="1" ht="119.25" customHeight="1">
      <c r="A43" s="141">
        <v>31</v>
      </c>
      <c r="B43" s="164" t="s">
        <v>372</v>
      </c>
      <c r="C43" s="218" t="s">
        <v>250</v>
      </c>
      <c r="D43" s="218" t="s">
        <v>251</v>
      </c>
      <c r="E43" s="218">
        <v>2023</v>
      </c>
      <c r="F43" s="218" t="s">
        <v>373</v>
      </c>
      <c r="G43" s="218" t="s">
        <v>143</v>
      </c>
      <c r="H43" s="219" t="s">
        <v>254</v>
      </c>
      <c r="I43" s="179">
        <v>7913.8180000000002</v>
      </c>
      <c r="J43" s="179">
        <v>7897.0550000000003</v>
      </c>
      <c r="K43" s="179">
        <v>7897.0550000000003</v>
      </c>
      <c r="L43" s="179">
        <v>7107.3495000000003</v>
      </c>
      <c r="M43" s="179">
        <v>789.70550000000003</v>
      </c>
      <c r="N43" s="166"/>
      <c r="O43" s="89"/>
      <c r="P43" s="71" t="s">
        <v>78</v>
      </c>
      <c r="Q43" s="125" t="s">
        <v>374</v>
      </c>
      <c r="R43" s="63" t="s">
        <v>375</v>
      </c>
      <c r="S43" s="177" t="s">
        <v>174</v>
      </c>
      <c r="T43" s="92" t="s">
        <v>68</v>
      </c>
      <c r="U43" s="168"/>
      <c r="V43" s="62" t="s">
        <v>376</v>
      </c>
      <c r="W43" s="92" t="s">
        <v>68</v>
      </c>
      <c r="X43" s="62"/>
      <c r="Y43" s="92" t="s">
        <v>68</v>
      </c>
      <c r="Z43" s="72"/>
      <c r="AA43" s="16">
        <v>842</v>
      </c>
      <c r="AB43" s="16">
        <v>19</v>
      </c>
      <c r="AC43" s="218" t="s">
        <v>377</v>
      </c>
      <c r="AD43" s="221">
        <f t="shared" si="10"/>
        <v>0</v>
      </c>
      <c r="AE43" s="222">
        <f t="shared" si="1"/>
        <v>0</v>
      </c>
    </row>
    <row r="44" spans="1:35" s="169" customFormat="1" ht="175.5" customHeight="1">
      <c r="A44" s="141">
        <v>32</v>
      </c>
      <c r="B44" s="72" t="s">
        <v>378</v>
      </c>
      <c r="C44" s="218" t="s">
        <v>250</v>
      </c>
      <c r="D44" s="218" t="s">
        <v>251</v>
      </c>
      <c r="E44" s="218">
        <v>2023</v>
      </c>
      <c r="F44" s="218" t="s">
        <v>379</v>
      </c>
      <c r="G44" s="218" t="s">
        <v>143</v>
      </c>
      <c r="H44" s="219" t="s">
        <v>254</v>
      </c>
      <c r="I44" s="179">
        <v>1664.4580000000001</v>
      </c>
      <c r="J44" s="179">
        <v>1664.4580000000001</v>
      </c>
      <c r="K44" s="179">
        <f>L44+M44+O44</f>
        <v>1664.4580000000001</v>
      </c>
      <c r="L44" s="179">
        <f>J44-M44-O44</f>
        <v>1498.0122000000001</v>
      </c>
      <c r="M44" s="179">
        <f>J44*10%</f>
        <v>166.44580000000002</v>
      </c>
      <c r="N44" s="166"/>
      <c r="O44" s="89"/>
      <c r="P44" s="71" t="s">
        <v>78</v>
      </c>
      <c r="Q44" s="54" t="s">
        <v>380</v>
      </c>
      <c r="R44" s="20" t="s">
        <v>381</v>
      </c>
      <c r="S44" s="177" t="s">
        <v>174</v>
      </c>
      <c r="T44" s="92" t="s">
        <v>68</v>
      </c>
      <c r="U44" s="168"/>
      <c r="V44" s="62" t="s">
        <v>382</v>
      </c>
      <c r="W44" s="92" t="s">
        <v>68</v>
      </c>
      <c r="X44" s="62"/>
      <c r="Y44" s="92" t="s">
        <v>68</v>
      </c>
      <c r="Z44" s="72"/>
      <c r="AA44" s="16">
        <v>30000</v>
      </c>
      <c r="AB44" s="16">
        <v>707</v>
      </c>
      <c r="AC44" s="218" t="s">
        <v>383</v>
      </c>
      <c r="AD44" s="221">
        <f t="shared" si="10"/>
        <v>0</v>
      </c>
      <c r="AE44" s="222">
        <f t="shared" si="1"/>
        <v>0</v>
      </c>
    </row>
    <row r="45" spans="1:35" s="59" customFormat="1" ht="118.5" customHeight="1">
      <c r="A45" s="141">
        <v>33</v>
      </c>
      <c r="B45" s="123" t="s">
        <v>165</v>
      </c>
      <c r="C45" s="89" t="s">
        <v>166</v>
      </c>
      <c r="D45" s="89" t="s">
        <v>167</v>
      </c>
      <c r="E45" s="118" t="s">
        <v>168</v>
      </c>
      <c r="F45" s="16" t="s">
        <v>169</v>
      </c>
      <c r="G45" s="118" t="s">
        <v>170</v>
      </c>
      <c r="H45" s="118" t="s">
        <v>171</v>
      </c>
      <c r="I45" s="95">
        <v>20091.043000000001</v>
      </c>
      <c r="J45" s="95">
        <v>19768.317999999999</v>
      </c>
      <c r="K45" s="124">
        <v>19768.317999999999</v>
      </c>
      <c r="L45" s="124">
        <f>J45-M45</f>
        <v>17791.486000000001</v>
      </c>
      <c r="M45" s="124">
        <v>1976.8320000000001</v>
      </c>
      <c r="N45" s="137"/>
      <c r="O45" s="95"/>
      <c r="P45" s="96" t="s">
        <v>35</v>
      </c>
      <c r="Q45" s="125" t="s">
        <v>172</v>
      </c>
      <c r="R45" s="125" t="s">
        <v>173</v>
      </c>
      <c r="S45" s="90" t="s">
        <v>174</v>
      </c>
      <c r="T45" s="126" t="s">
        <v>68</v>
      </c>
      <c r="U45" s="125"/>
      <c r="V45" s="16" t="s">
        <v>175</v>
      </c>
      <c r="W45" s="92" t="s">
        <v>68</v>
      </c>
      <c r="X45" s="62"/>
      <c r="Y45" s="92" t="s">
        <v>68</v>
      </c>
      <c r="Z45" s="72"/>
      <c r="AA45" s="16">
        <v>380</v>
      </c>
      <c r="AB45" s="16">
        <v>10</v>
      </c>
      <c r="AC45" s="118"/>
      <c r="AD45" s="221">
        <f t="shared" si="10"/>
        <v>0</v>
      </c>
      <c r="AE45" s="222">
        <f t="shared" si="1"/>
        <v>0</v>
      </c>
      <c r="AF45" s="58"/>
      <c r="AG45" s="58"/>
    </row>
    <row r="46" spans="1:35" s="59" customFormat="1" ht="139.5" customHeight="1">
      <c r="A46" s="141">
        <v>34</v>
      </c>
      <c r="B46" s="88" t="s">
        <v>84</v>
      </c>
      <c r="C46" s="89" t="s">
        <v>178</v>
      </c>
      <c r="D46" s="89" t="s">
        <v>83</v>
      </c>
      <c r="E46" s="74" t="s">
        <v>74</v>
      </c>
      <c r="F46" s="54" t="s">
        <v>75</v>
      </c>
      <c r="G46" s="74" t="s">
        <v>76</v>
      </c>
      <c r="H46" s="74" t="s">
        <v>77</v>
      </c>
      <c r="I46" s="56">
        <v>19060.077000000001</v>
      </c>
      <c r="J46" s="56">
        <v>19060.077000000001</v>
      </c>
      <c r="K46" s="56">
        <v>19060.077000000001</v>
      </c>
      <c r="L46" s="56">
        <v>17154.069299999999</v>
      </c>
      <c r="M46" s="56">
        <v>1906.008</v>
      </c>
      <c r="N46" s="137"/>
      <c r="O46" s="56"/>
      <c r="P46" s="85" t="s">
        <v>78</v>
      </c>
      <c r="Q46" s="126" t="s">
        <v>285</v>
      </c>
      <c r="R46" s="90" t="s">
        <v>79</v>
      </c>
      <c r="S46" s="90" t="s">
        <v>174</v>
      </c>
      <c r="T46" s="126" t="s">
        <v>68</v>
      </c>
      <c r="U46" s="91"/>
      <c r="V46" s="87" t="s">
        <v>80</v>
      </c>
      <c r="W46" s="92" t="s">
        <v>68</v>
      </c>
      <c r="X46" s="62"/>
      <c r="Y46" s="92" t="s">
        <v>68</v>
      </c>
      <c r="Z46" s="62"/>
      <c r="AA46" s="92" t="s">
        <v>81</v>
      </c>
      <c r="AB46" s="92">
        <v>80</v>
      </c>
      <c r="AC46" s="74"/>
      <c r="AD46" s="221">
        <f t="shared" si="10"/>
        <v>0</v>
      </c>
      <c r="AE46" s="222">
        <f t="shared" si="1"/>
        <v>-2.9999999810570444E-4</v>
      </c>
      <c r="AF46" s="58"/>
      <c r="AG46" s="58"/>
    </row>
    <row r="47" spans="1:35" s="59" customFormat="1" ht="186" customHeight="1">
      <c r="A47" s="141">
        <v>35</v>
      </c>
      <c r="B47" s="116" t="s">
        <v>177</v>
      </c>
      <c r="C47" s="53" t="s">
        <v>109</v>
      </c>
      <c r="D47" s="89" t="s">
        <v>130</v>
      </c>
      <c r="E47" s="54" t="s">
        <v>132</v>
      </c>
      <c r="F47" s="55" t="s">
        <v>133</v>
      </c>
      <c r="G47" s="115" t="s">
        <v>89</v>
      </c>
      <c r="H47" s="118" t="s">
        <v>113</v>
      </c>
      <c r="I47" s="56">
        <v>56121.341</v>
      </c>
      <c r="J47" s="56">
        <v>40253.366999999998</v>
      </c>
      <c r="K47" s="56">
        <v>40253.366999999998</v>
      </c>
      <c r="L47" s="56">
        <v>36228.03</v>
      </c>
      <c r="M47" s="56">
        <v>4025.337</v>
      </c>
      <c r="N47" s="137"/>
      <c r="O47" s="117"/>
      <c r="P47" s="85" t="s">
        <v>35</v>
      </c>
      <c r="Q47" s="54" t="s">
        <v>48</v>
      </c>
      <c r="R47" s="54" t="s">
        <v>135</v>
      </c>
      <c r="S47" s="90" t="s">
        <v>174</v>
      </c>
      <c r="T47" s="126" t="s">
        <v>68</v>
      </c>
      <c r="U47" s="90"/>
      <c r="V47" s="87" t="s">
        <v>134</v>
      </c>
      <c r="W47" s="92" t="s">
        <v>68</v>
      </c>
      <c r="X47" s="62"/>
      <c r="Y47" s="92" t="s">
        <v>68</v>
      </c>
      <c r="Z47" s="62"/>
      <c r="AA47" s="16">
        <v>250</v>
      </c>
      <c r="AB47" s="16">
        <v>50</v>
      </c>
      <c r="AC47" s="108"/>
      <c r="AD47" s="221">
        <f t="shared" si="10"/>
        <v>0</v>
      </c>
      <c r="AE47" s="222">
        <f t="shared" si="1"/>
        <v>0</v>
      </c>
      <c r="AF47" s="58"/>
      <c r="AG47" s="58"/>
    </row>
    <row r="48" spans="1:35" s="98" customFormat="1" ht="124.5" customHeight="1">
      <c r="A48" s="141">
        <v>36</v>
      </c>
      <c r="B48" s="99" t="s">
        <v>101</v>
      </c>
      <c r="C48" s="46" t="s">
        <v>102</v>
      </c>
      <c r="D48" s="89" t="s">
        <v>61</v>
      </c>
      <c r="E48" s="20" t="s">
        <v>103</v>
      </c>
      <c r="F48" s="47" t="s">
        <v>104</v>
      </c>
      <c r="G48" s="115" t="s">
        <v>96</v>
      </c>
      <c r="H48" s="93" t="s">
        <v>90</v>
      </c>
      <c r="I48" s="94">
        <v>106695.694</v>
      </c>
      <c r="J48" s="94">
        <v>73605.456999999995</v>
      </c>
      <c r="K48" s="94">
        <v>73605.456999999995</v>
      </c>
      <c r="L48" s="94">
        <v>66244.907000000007</v>
      </c>
      <c r="M48" s="94">
        <v>7360.55</v>
      </c>
      <c r="N48" s="137"/>
      <c r="O48" s="95"/>
      <c r="P48" s="96" t="s">
        <v>35</v>
      </c>
      <c r="Q48" s="20" t="s">
        <v>48</v>
      </c>
      <c r="R48" s="54" t="s">
        <v>105</v>
      </c>
      <c r="S48" s="90" t="s">
        <v>174</v>
      </c>
      <c r="T48" s="126" t="s">
        <v>68</v>
      </c>
      <c r="U48" s="45"/>
      <c r="V48" s="73" t="s">
        <v>106</v>
      </c>
      <c r="W48" s="92" t="s">
        <v>68</v>
      </c>
      <c r="X48" s="62"/>
      <c r="Y48" s="92" t="s">
        <v>68</v>
      </c>
      <c r="Z48" s="16"/>
      <c r="AA48" s="16" t="s">
        <v>107</v>
      </c>
      <c r="AB48" s="16" t="s">
        <v>108</v>
      </c>
      <c r="AC48" s="11"/>
      <c r="AD48" s="221">
        <f t="shared" si="10"/>
        <v>0</v>
      </c>
      <c r="AE48" s="222">
        <f t="shared" si="1"/>
        <v>-1.1823431123048067E-11</v>
      </c>
      <c r="AF48" s="97"/>
      <c r="AG48" s="97"/>
    </row>
    <row r="49" spans="1:33" s="59" customFormat="1" ht="143.25" customHeight="1">
      <c r="A49" s="141">
        <v>37</v>
      </c>
      <c r="B49" s="106" t="s">
        <v>137</v>
      </c>
      <c r="C49" s="89" t="s">
        <v>109</v>
      </c>
      <c r="D49" s="89" t="s">
        <v>110</v>
      </c>
      <c r="E49" s="55" t="s">
        <v>111</v>
      </c>
      <c r="F49" s="55" t="s">
        <v>112</v>
      </c>
      <c r="G49" s="115" t="s">
        <v>96</v>
      </c>
      <c r="H49" s="105" t="s">
        <v>113</v>
      </c>
      <c r="I49" s="94">
        <v>127223.15</v>
      </c>
      <c r="J49" s="94">
        <v>116317.594</v>
      </c>
      <c r="K49" s="94">
        <v>116317.594</v>
      </c>
      <c r="L49" s="94">
        <v>104685.834</v>
      </c>
      <c r="M49" s="94">
        <v>11631.76</v>
      </c>
      <c r="N49" s="137"/>
      <c r="O49" s="114"/>
      <c r="P49" s="85" t="s">
        <v>35</v>
      </c>
      <c r="Q49" s="54" t="s">
        <v>48</v>
      </c>
      <c r="R49" s="54" t="s">
        <v>115</v>
      </c>
      <c r="S49" s="90" t="s">
        <v>174</v>
      </c>
      <c r="T49" s="126" t="s">
        <v>68</v>
      </c>
      <c r="U49" s="86"/>
      <c r="V49" s="87" t="s">
        <v>114</v>
      </c>
      <c r="W49" s="92" t="s">
        <v>68</v>
      </c>
      <c r="X49" s="62"/>
      <c r="Y49" s="92" t="s">
        <v>68</v>
      </c>
      <c r="Z49" s="62"/>
      <c r="AA49" s="16">
        <v>260</v>
      </c>
      <c r="AB49" s="16">
        <v>8</v>
      </c>
      <c r="AC49" s="11"/>
      <c r="AD49" s="221">
        <f t="shared" si="10"/>
        <v>0</v>
      </c>
      <c r="AE49" s="222">
        <f t="shared" si="1"/>
        <v>0</v>
      </c>
      <c r="AF49" s="58"/>
      <c r="AG49" s="58"/>
    </row>
    <row r="50" spans="1:33" s="98" customFormat="1" ht="138" customHeight="1">
      <c r="A50" s="141">
        <v>38</v>
      </c>
      <c r="B50" s="49" t="s">
        <v>85</v>
      </c>
      <c r="C50" s="46" t="s">
        <v>86</v>
      </c>
      <c r="D50" s="89" t="s">
        <v>87</v>
      </c>
      <c r="E50" s="20">
        <v>2023</v>
      </c>
      <c r="F50" s="47" t="s">
        <v>88</v>
      </c>
      <c r="G50" s="115" t="s">
        <v>89</v>
      </c>
      <c r="H50" s="93" t="s">
        <v>90</v>
      </c>
      <c r="I50" s="94">
        <v>12560.321</v>
      </c>
      <c r="J50" s="94">
        <v>12462.471</v>
      </c>
      <c r="K50" s="94">
        <v>12462.471</v>
      </c>
      <c r="L50" s="94">
        <f>J50-M50</f>
        <v>11216.171</v>
      </c>
      <c r="M50" s="94">
        <v>1246.3</v>
      </c>
      <c r="N50" s="137"/>
      <c r="O50" s="114"/>
      <c r="P50" s="96" t="s">
        <v>35</v>
      </c>
      <c r="Q50" s="54" t="s">
        <v>48</v>
      </c>
      <c r="R50" s="54" t="s">
        <v>91</v>
      </c>
      <c r="S50" s="90" t="s">
        <v>174</v>
      </c>
      <c r="T50" s="126" t="s">
        <v>68</v>
      </c>
      <c r="U50" s="45"/>
      <c r="V50" s="73" t="s">
        <v>92</v>
      </c>
      <c r="W50" s="92" t="s">
        <v>68</v>
      </c>
      <c r="X50" s="62"/>
      <c r="Y50" s="92" t="s">
        <v>68</v>
      </c>
      <c r="Z50" s="16"/>
      <c r="AA50" s="16">
        <v>300</v>
      </c>
      <c r="AB50" s="16">
        <v>15</v>
      </c>
      <c r="AC50" s="11"/>
      <c r="AD50" s="221">
        <f t="shared" si="10"/>
        <v>0</v>
      </c>
      <c r="AE50" s="222">
        <f t="shared" si="1"/>
        <v>0</v>
      </c>
      <c r="AF50" s="97"/>
      <c r="AG50" s="97"/>
    </row>
    <row r="51" spans="1:33" s="59" customFormat="1" ht="164.25" customHeight="1">
      <c r="A51" s="141">
        <v>39</v>
      </c>
      <c r="B51" s="106" t="s">
        <v>116</v>
      </c>
      <c r="C51" s="53" t="s">
        <v>117</v>
      </c>
      <c r="D51" s="89" t="s">
        <v>118</v>
      </c>
      <c r="E51" s="54">
        <v>2023</v>
      </c>
      <c r="F51" s="55" t="s">
        <v>119</v>
      </c>
      <c r="G51" s="115" t="s">
        <v>89</v>
      </c>
      <c r="H51" s="105" t="s">
        <v>113</v>
      </c>
      <c r="I51" s="56">
        <v>28878.328000000001</v>
      </c>
      <c r="J51" s="56">
        <v>28605.228999999999</v>
      </c>
      <c r="K51" s="56">
        <v>28605.228999999999</v>
      </c>
      <c r="L51" s="56">
        <v>25744.705999999998</v>
      </c>
      <c r="M51" s="56">
        <v>2860.5230000000001</v>
      </c>
      <c r="N51" s="137"/>
      <c r="O51" s="114"/>
      <c r="P51" s="85" t="s">
        <v>35</v>
      </c>
      <c r="Q51" s="54" t="s">
        <v>48</v>
      </c>
      <c r="R51" s="54" t="s">
        <v>366</v>
      </c>
      <c r="S51" s="90" t="s">
        <v>174</v>
      </c>
      <c r="T51" s="126" t="s">
        <v>68</v>
      </c>
      <c r="U51" s="86"/>
      <c r="V51" s="87" t="s">
        <v>120</v>
      </c>
      <c r="W51" s="92" t="s">
        <v>68</v>
      </c>
      <c r="X51" s="62"/>
      <c r="Y51" s="92" t="s">
        <v>68</v>
      </c>
      <c r="Z51" s="62"/>
      <c r="AA51" s="16">
        <v>286</v>
      </c>
      <c r="AB51" s="16">
        <v>22</v>
      </c>
      <c r="AC51" s="11"/>
      <c r="AD51" s="221">
        <f t="shared" si="10"/>
        <v>0</v>
      </c>
      <c r="AE51" s="222">
        <f t="shared" si="1"/>
        <v>0</v>
      </c>
      <c r="AF51" s="58"/>
      <c r="AG51" s="58"/>
    </row>
    <row r="52" spans="1:33" s="59" customFormat="1" ht="140.25" customHeight="1">
      <c r="A52" s="141">
        <v>40</v>
      </c>
      <c r="B52" s="106" t="s">
        <v>138</v>
      </c>
      <c r="C52" s="89" t="s">
        <v>121</v>
      </c>
      <c r="D52" s="89" t="s">
        <v>122</v>
      </c>
      <c r="E52" s="54" t="s">
        <v>123</v>
      </c>
      <c r="F52" s="55" t="s">
        <v>124</v>
      </c>
      <c r="G52" s="115" t="s">
        <v>96</v>
      </c>
      <c r="H52" s="105" t="s">
        <v>113</v>
      </c>
      <c r="I52" s="56">
        <v>60348.9</v>
      </c>
      <c r="J52" s="56">
        <v>31689.163</v>
      </c>
      <c r="K52" s="56">
        <f>L52+M52</f>
        <v>31689.163</v>
      </c>
      <c r="L52" s="56">
        <v>28520.245999999999</v>
      </c>
      <c r="M52" s="56">
        <v>3168.9169999999999</v>
      </c>
      <c r="N52" s="137"/>
      <c r="O52" s="114"/>
      <c r="P52" s="85" t="s">
        <v>35</v>
      </c>
      <c r="Q52" s="54" t="s">
        <v>48</v>
      </c>
      <c r="R52" s="54" t="s">
        <v>126</v>
      </c>
      <c r="S52" s="90" t="s">
        <v>174</v>
      </c>
      <c r="T52" s="126" t="s">
        <v>68</v>
      </c>
      <c r="U52" s="86"/>
      <c r="V52" s="87" t="s">
        <v>125</v>
      </c>
      <c r="W52" s="92" t="s">
        <v>68</v>
      </c>
      <c r="X52" s="62"/>
      <c r="Y52" s="92" t="s">
        <v>68</v>
      </c>
      <c r="Z52" s="62"/>
      <c r="AA52" s="16">
        <v>92</v>
      </c>
      <c r="AB52" s="16">
        <v>4</v>
      </c>
      <c r="AC52" s="11"/>
      <c r="AD52" s="221">
        <f t="shared" si="10"/>
        <v>0</v>
      </c>
      <c r="AE52" s="222">
        <f t="shared" si="1"/>
        <v>0</v>
      </c>
      <c r="AF52" s="58"/>
      <c r="AG52" s="58"/>
    </row>
    <row r="53" spans="1:33" s="59" customFormat="1" ht="146.25" customHeight="1">
      <c r="A53" s="141">
        <v>41</v>
      </c>
      <c r="B53" s="49" t="s">
        <v>186</v>
      </c>
      <c r="C53" s="46" t="s">
        <v>41</v>
      </c>
      <c r="D53" s="89" t="s">
        <v>42</v>
      </c>
      <c r="E53" s="20">
        <v>2023</v>
      </c>
      <c r="F53" s="47" t="s">
        <v>50</v>
      </c>
      <c r="G53" s="118" t="s">
        <v>44</v>
      </c>
      <c r="H53" s="48" t="s">
        <v>47</v>
      </c>
      <c r="I53" s="56">
        <v>38698.749000000003</v>
      </c>
      <c r="J53" s="56">
        <v>38698.749000000003</v>
      </c>
      <c r="K53" s="56">
        <v>38698.749000000003</v>
      </c>
      <c r="L53" s="56">
        <f>J53-M53</f>
        <v>34828.874000000003</v>
      </c>
      <c r="M53" s="56">
        <v>3869.875</v>
      </c>
      <c r="N53" s="137"/>
      <c r="O53" s="208"/>
      <c r="P53" s="69" t="s">
        <v>35</v>
      </c>
      <c r="Q53" s="54" t="s">
        <v>48</v>
      </c>
      <c r="R53" s="20" t="s">
        <v>58</v>
      </c>
      <c r="S53" s="90" t="s">
        <v>174</v>
      </c>
      <c r="T53" s="126" t="s">
        <v>68</v>
      </c>
      <c r="U53" s="70"/>
      <c r="V53" s="65" t="s">
        <v>45</v>
      </c>
      <c r="W53" s="92" t="s">
        <v>68</v>
      </c>
      <c r="X53" s="62"/>
      <c r="Y53" s="92" t="s">
        <v>68</v>
      </c>
      <c r="Z53" s="60"/>
      <c r="AA53" s="16" t="s">
        <v>140</v>
      </c>
      <c r="AB53" s="16" t="s">
        <v>141</v>
      </c>
      <c r="AC53" s="61"/>
      <c r="AD53" s="221">
        <f t="shared" si="10"/>
        <v>0</v>
      </c>
      <c r="AE53" s="222">
        <f t="shared" si="1"/>
        <v>0</v>
      </c>
      <c r="AF53" s="58"/>
      <c r="AG53" s="58"/>
    </row>
    <row r="54" spans="1:33" s="59" customFormat="1" ht="136.5" customHeight="1">
      <c r="A54" s="141">
        <v>42</v>
      </c>
      <c r="B54" s="49" t="s">
        <v>187</v>
      </c>
      <c r="C54" s="53" t="s">
        <v>41</v>
      </c>
      <c r="D54" s="89" t="s">
        <v>42</v>
      </c>
      <c r="E54" s="54">
        <v>2023</v>
      </c>
      <c r="F54" s="55" t="s">
        <v>51</v>
      </c>
      <c r="G54" s="118" t="s">
        <v>44</v>
      </c>
      <c r="H54" s="14" t="s">
        <v>47</v>
      </c>
      <c r="I54" s="56">
        <v>5491.9880000000003</v>
      </c>
      <c r="J54" s="56">
        <v>5475.6409999999996</v>
      </c>
      <c r="K54" s="56">
        <v>5475.6409999999996</v>
      </c>
      <c r="L54" s="56">
        <f>K54-M54</f>
        <v>4928.0759999999991</v>
      </c>
      <c r="M54" s="56">
        <v>547.56500000000005</v>
      </c>
      <c r="N54" s="137"/>
      <c r="O54" s="207"/>
      <c r="P54" s="71" t="s">
        <v>35</v>
      </c>
      <c r="Q54" s="54" t="s">
        <v>48</v>
      </c>
      <c r="R54" s="54" t="s">
        <v>59</v>
      </c>
      <c r="S54" s="90" t="s">
        <v>174</v>
      </c>
      <c r="T54" s="126" t="s">
        <v>68</v>
      </c>
      <c r="U54" s="45"/>
      <c r="V54" s="73" t="s">
        <v>52</v>
      </c>
      <c r="W54" s="92" t="s">
        <v>68</v>
      </c>
      <c r="X54" s="62"/>
      <c r="Y54" s="92" t="s">
        <v>68</v>
      </c>
      <c r="Z54" s="62"/>
      <c r="AA54" s="16" t="s">
        <v>140</v>
      </c>
      <c r="AB54" s="16" t="s">
        <v>141</v>
      </c>
      <c r="AC54" s="11"/>
      <c r="AD54" s="221">
        <f t="shared" si="10"/>
        <v>0</v>
      </c>
      <c r="AE54" s="222">
        <f t="shared" si="1"/>
        <v>0</v>
      </c>
      <c r="AF54" s="58"/>
      <c r="AG54" s="58"/>
    </row>
    <row r="55" spans="1:33" s="84" customFormat="1" ht="139.5" customHeight="1">
      <c r="A55" s="141">
        <v>43</v>
      </c>
      <c r="B55" s="75" t="s">
        <v>60</v>
      </c>
      <c r="C55" s="76" t="s">
        <v>102</v>
      </c>
      <c r="D55" s="89" t="s">
        <v>61</v>
      </c>
      <c r="E55" s="77">
        <v>2023</v>
      </c>
      <c r="F55" s="78" t="s">
        <v>62</v>
      </c>
      <c r="G55" s="118" t="s">
        <v>143</v>
      </c>
      <c r="H55" s="77" t="s">
        <v>63</v>
      </c>
      <c r="I55" s="56">
        <v>16919.388999999999</v>
      </c>
      <c r="J55" s="56">
        <v>16919.388999999999</v>
      </c>
      <c r="K55" s="56">
        <v>16919.388999999999</v>
      </c>
      <c r="L55" s="56">
        <f t="shared" ref="L55:L56" si="11">K55-M55</f>
        <v>15227.449999999999</v>
      </c>
      <c r="M55" s="56">
        <v>1691.9390000000001</v>
      </c>
      <c r="N55" s="137"/>
      <c r="O55" s="56" t="s">
        <v>64</v>
      </c>
      <c r="P55" s="79" t="s">
        <v>35</v>
      </c>
      <c r="Q55" s="80" t="s">
        <v>65</v>
      </c>
      <c r="R55" s="81" t="s">
        <v>66</v>
      </c>
      <c r="S55" s="90" t="s">
        <v>174</v>
      </c>
      <c r="T55" s="126" t="s">
        <v>68</v>
      </c>
      <c r="U55" s="82" t="s">
        <v>64</v>
      </c>
      <c r="V55" s="77" t="s">
        <v>69</v>
      </c>
      <c r="W55" s="92" t="s">
        <v>68</v>
      </c>
      <c r="X55" s="62"/>
      <c r="Y55" s="92" t="s">
        <v>68</v>
      </c>
      <c r="Z55" s="77" t="s">
        <v>64</v>
      </c>
      <c r="AA55" s="77">
        <v>150000</v>
      </c>
      <c r="AB55" s="77">
        <v>10000</v>
      </c>
      <c r="AC55" s="77"/>
      <c r="AD55" s="221">
        <f t="shared" si="10"/>
        <v>0</v>
      </c>
      <c r="AE55" s="222">
        <f t="shared" si="1"/>
        <v>0</v>
      </c>
      <c r="AF55" s="83"/>
      <c r="AG55" s="83"/>
    </row>
    <row r="56" spans="1:33" customFormat="1" ht="181.5" customHeight="1">
      <c r="A56" s="141">
        <v>44</v>
      </c>
      <c r="B56" s="75" t="s">
        <v>70</v>
      </c>
      <c r="C56" s="76" t="s">
        <v>102</v>
      </c>
      <c r="D56" s="89" t="s">
        <v>61</v>
      </c>
      <c r="E56" s="77">
        <v>2023</v>
      </c>
      <c r="F56" s="77" t="s">
        <v>71</v>
      </c>
      <c r="G56" s="118" t="s">
        <v>143</v>
      </c>
      <c r="H56" s="77" t="s">
        <v>63</v>
      </c>
      <c r="I56" s="56">
        <v>3800.1030000000001</v>
      </c>
      <c r="J56" s="56">
        <v>3800.1030000000001</v>
      </c>
      <c r="K56" s="56">
        <v>3800.1030000000001</v>
      </c>
      <c r="L56" s="56">
        <f t="shared" si="11"/>
        <v>3420.0920000000001</v>
      </c>
      <c r="M56" s="56">
        <v>380.01100000000002</v>
      </c>
      <c r="N56" s="137"/>
      <c r="O56" s="56" t="s">
        <v>64</v>
      </c>
      <c r="P56" s="79" t="s">
        <v>35</v>
      </c>
      <c r="Q56" s="54" t="s">
        <v>48</v>
      </c>
      <c r="R56" s="81" t="s">
        <v>66</v>
      </c>
      <c r="S56" s="90" t="s">
        <v>174</v>
      </c>
      <c r="T56" s="126" t="s">
        <v>68</v>
      </c>
      <c r="U56" s="82" t="s">
        <v>64</v>
      </c>
      <c r="V56" s="77" t="s">
        <v>72</v>
      </c>
      <c r="W56" s="92" t="s">
        <v>68</v>
      </c>
      <c r="X56" s="62"/>
      <c r="Y56" s="92" t="s">
        <v>68</v>
      </c>
      <c r="Z56" s="77" t="s">
        <v>64</v>
      </c>
      <c r="AA56" s="77">
        <v>800</v>
      </c>
      <c r="AB56" s="77">
        <v>80</v>
      </c>
      <c r="AC56" s="77"/>
      <c r="AD56" s="221">
        <f t="shared" si="10"/>
        <v>0</v>
      </c>
      <c r="AE56" s="222">
        <f t="shared" si="1"/>
        <v>0</v>
      </c>
      <c r="AF56" s="83"/>
      <c r="AG56" s="83"/>
    </row>
    <row r="57" spans="1:33" s="59" customFormat="1" ht="190.5" customHeight="1">
      <c r="A57" s="141">
        <v>45</v>
      </c>
      <c r="B57" s="75" t="s">
        <v>139</v>
      </c>
      <c r="C57" s="53" t="s">
        <v>41</v>
      </c>
      <c r="D57" s="89" t="s">
        <v>82</v>
      </c>
      <c r="E57" s="54">
        <v>2023</v>
      </c>
      <c r="F57" s="55" t="s">
        <v>54</v>
      </c>
      <c r="G57" s="118" t="s">
        <v>44</v>
      </c>
      <c r="H57" s="14" t="s">
        <v>47</v>
      </c>
      <c r="I57" s="56">
        <v>20667.006000000001</v>
      </c>
      <c r="J57" s="56">
        <v>20647.777999999998</v>
      </c>
      <c r="K57" s="56">
        <v>20647.777999999998</v>
      </c>
      <c r="L57" s="56">
        <v>18581.078000000001</v>
      </c>
      <c r="M57" s="56">
        <v>2066.6999999999998</v>
      </c>
      <c r="N57" s="137"/>
      <c r="O57" s="56"/>
      <c r="P57" s="85" t="s">
        <v>35</v>
      </c>
      <c r="Q57" s="63" t="s">
        <v>73</v>
      </c>
      <c r="R57" s="81" t="s">
        <v>55</v>
      </c>
      <c r="S57" s="90" t="s">
        <v>174</v>
      </c>
      <c r="T57" s="126" t="s">
        <v>68</v>
      </c>
      <c r="U57" s="86"/>
      <c r="V57" s="87" t="s">
        <v>56</v>
      </c>
      <c r="W57" s="92" t="s">
        <v>68</v>
      </c>
      <c r="X57" s="62"/>
      <c r="Y57" s="92" t="s">
        <v>68</v>
      </c>
      <c r="Z57" s="62"/>
      <c r="AA57" s="16" t="s">
        <v>142</v>
      </c>
      <c r="AB57" s="16" t="s">
        <v>141</v>
      </c>
      <c r="AC57" s="11"/>
      <c r="AD57" s="221">
        <f t="shared" si="10"/>
        <v>0</v>
      </c>
      <c r="AE57" s="222">
        <f t="shared" si="1"/>
        <v>0</v>
      </c>
      <c r="AF57" s="58"/>
      <c r="AG57" s="58"/>
    </row>
    <row r="58" spans="1:33" s="98" customFormat="1" ht="220.5">
      <c r="A58" s="141">
        <v>46</v>
      </c>
      <c r="B58" s="119" t="s">
        <v>354</v>
      </c>
      <c r="C58" s="209" t="s">
        <v>355</v>
      </c>
      <c r="D58" s="210" t="s">
        <v>356</v>
      </c>
      <c r="E58" s="211" t="s">
        <v>357</v>
      </c>
      <c r="F58" s="212" t="s">
        <v>358</v>
      </c>
      <c r="G58" s="213" t="s">
        <v>89</v>
      </c>
      <c r="H58" s="211" t="s">
        <v>90</v>
      </c>
      <c r="I58" s="214">
        <v>22752.878000000001</v>
      </c>
      <c r="J58" s="214">
        <v>4569.2629999999999</v>
      </c>
      <c r="K58" s="214">
        <v>4569.2629999999999</v>
      </c>
      <c r="L58" s="215">
        <f>J58-M58</f>
        <v>4112.2629999999999</v>
      </c>
      <c r="M58" s="216">
        <v>457</v>
      </c>
      <c r="N58" s="217"/>
      <c r="O58" s="95"/>
      <c r="P58" s="96" t="s">
        <v>35</v>
      </c>
      <c r="Q58" s="63" t="s">
        <v>359</v>
      </c>
      <c r="R58" s="20" t="s">
        <v>360</v>
      </c>
      <c r="S58" s="86" t="s">
        <v>361</v>
      </c>
      <c r="T58" s="45" t="s">
        <v>68</v>
      </c>
      <c r="U58" s="45"/>
      <c r="V58" s="73" t="s">
        <v>362</v>
      </c>
      <c r="W58" s="92" t="s">
        <v>68</v>
      </c>
      <c r="X58" s="62"/>
      <c r="Y58" s="92" t="s">
        <v>68</v>
      </c>
      <c r="Z58" s="16"/>
      <c r="AA58" s="16" t="s">
        <v>142</v>
      </c>
      <c r="AB58" s="16" t="s">
        <v>152</v>
      </c>
      <c r="AC58" s="11"/>
      <c r="AD58" s="221">
        <f t="shared" si="10"/>
        <v>0</v>
      </c>
      <c r="AE58" s="222">
        <f t="shared" si="1"/>
        <v>0</v>
      </c>
      <c r="AF58" s="97"/>
      <c r="AG58" s="97"/>
    </row>
    <row r="59" spans="1:33" s="98" customFormat="1" ht="132.75" customHeight="1">
      <c r="A59" s="141">
        <v>47</v>
      </c>
      <c r="B59" s="119" t="s">
        <v>93</v>
      </c>
      <c r="C59" s="100" t="s">
        <v>53</v>
      </c>
      <c r="D59" s="89" t="s">
        <v>82</v>
      </c>
      <c r="E59" s="101" t="s">
        <v>94</v>
      </c>
      <c r="F59" s="102" t="s">
        <v>95</v>
      </c>
      <c r="G59" s="118" t="s">
        <v>96</v>
      </c>
      <c r="H59" s="14" t="s">
        <v>90</v>
      </c>
      <c r="I59" s="103">
        <v>8843.1849999999995</v>
      </c>
      <c r="J59" s="103">
        <v>3334.5419999999999</v>
      </c>
      <c r="K59" s="103">
        <v>3334.5419999999999</v>
      </c>
      <c r="L59" s="104">
        <f>K59-M59</f>
        <v>3001.0879999999997</v>
      </c>
      <c r="M59" s="104">
        <v>333.45400000000001</v>
      </c>
      <c r="N59" s="137"/>
      <c r="O59" s="95"/>
      <c r="P59" s="96" t="s">
        <v>35</v>
      </c>
      <c r="Q59" s="54" t="s">
        <v>48</v>
      </c>
      <c r="R59" s="63" t="s">
        <v>97</v>
      </c>
      <c r="S59" s="90" t="s">
        <v>174</v>
      </c>
      <c r="T59" s="126" t="s">
        <v>68</v>
      </c>
      <c r="U59" s="45"/>
      <c r="V59" s="73" t="s">
        <v>98</v>
      </c>
      <c r="W59" s="92" t="s">
        <v>68</v>
      </c>
      <c r="X59" s="62"/>
      <c r="Y59" s="92" t="s">
        <v>68</v>
      </c>
      <c r="Z59" s="16"/>
      <c r="AA59" s="16" t="s">
        <v>99</v>
      </c>
      <c r="AB59" s="16" t="s">
        <v>100</v>
      </c>
      <c r="AC59" s="11"/>
      <c r="AD59" s="221">
        <f t="shared" si="10"/>
        <v>0</v>
      </c>
      <c r="AE59" s="222">
        <f t="shared" si="1"/>
        <v>0</v>
      </c>
      <c r="AF59" s="97"/>
      <c r="AG59" s="97"/>
    </row>
    <row r="60" spans="1:33" s="59" customFormat="1" ht="158.25" customHeight="1">
      <c r="A60" s="141">
        <v>48</v>
      </c>
      <c r="B60" s="99" t="s">
        <v>129</v>
      </c>
      <c r="C60" s="53" t="s">
        <v>41</v>
      </c>
      <c r="D60" s="89" t="s">
        <v>130</v>
      </c>
      <c r="E60" s="54">
        <v>2023</v>
      </c>
      <c r="F60" s="55" t="s">
        <v>127</v>
      </c>
      <c r="G60" s="118" t="s">
        <v>44</v>
      </c>
      <c r="H60" s="14" t="s">
        <v>47</v>
      </c>
      <c r="I60" s="56">
        <v>9842.0930000000008</v>
      </c>
      <c r="J60" s="56">
        <v>9842.0930000000008</v>
      </c>
      <c r="K60" s="56">
        <v>9842.0930000000008</v>
      </c>
      <c r="L60" s="56">
        <v>8857.884</v>
      </c>
      <c r="M60" s="56">
        <v>984.20899999999995</v>
      </c>
      <c r="N60" s="137"/>
      <c r="O60" s="109"/>
      <c r="P60" s="110" t="s">
        <v>35</v>
      </c>
      <c r="Q60" s="54" t="s">
        <v>48</v>
      </c>
      <c r="R60" s="111" t="s">
        <v>131</v>
      </c>
      <c r="S60" s="90" t="s">
        <v>174</v>
      </c>
      <c r="T60" s="126" t="s">
        <v>68</v>
      </c>
      <c r="U60" s="86"/>
      <c r="V60" s="113" t="s">
        <v>128</v>
      </c>
      <c r="W60" s="92" t="s">
        <v>68</v>
      </c>
      <c r="X60" s="62"/>
      <c r="Y60" s="92" t="s">
        <v>68</v>
      </c>
      <c r="Z60" s="62"/>
      <c r="AA60" s="16" t="s">
        <v>151</v>
      </c>
      <c r="AB60" s="16" t="s">
        <v>152</v>
      </c>
      <c r="AC60" s="11"/>
      <c r="AD60" s="221">
        <f t="shared" si="10"/>
        <v>0</v>
      </c>
      <c r="AE60" s="222">
        <f t="shared" si="1"/>
        <v>0</v>
      </c>
      <c r="AF60" s="58"/>
      <c r="AG60" s="58"/>
    </row>
    <row r="61" spans="1:33" s="59" customFormat="1" ht="135.75" customHeight="1">
      <c r="A61" s="141">
        <v>49</v>
      </c>
      <c r="B61" s="119" t="s">
        <v>363</v>
      </c>
      <c r="C61" s="53" t="s">
        <v>41</v>
      </c>
      <c r="D61" s="89" t="s">
        <v>144</v>
      </c>
      <c r="E61" s="54">
        <v>2023</v>
      </c>
      <c r="F61" s="55" t="s">
        <v>145</v>
      </c>
      <c r="G61" s="118" t="s">
        <v>44</v>
      </c>
      <c r="H61" s="14" t="s">
        <v>47</v>
      </c>
      <c r="I61" s="56">
        <v>3187.1979999999999</v>
      </c>
      <c r="J61" s="56">
        <v>3178.2979999999998</v>
      </c>
      <c r="K61" s="56">
        <f>L61+M61</f>
        <v>3178.2979999999998</v>
      </c>
      <c r="L61" s="56">
        <v>2860.4679999999998</v>
      </c>
      <c r="M61" s="56">
        <v>317.83</v>
      </c>
      <c r="N61" s="137"/>
      <c r="O61" s="135"/>
      <c r="P61" s="85" t="s">
        <v>35</v>
      </c>
      <c r="Q61" s="54" t="s">
        <v>146</v>
      </c>
      <c r="R61" s="54" t="s">
        <v>147</v>
      </c>
      <c r="S61" s="90" t="s">
        <v>174</v>
      </c>
      <c r="T61" s="126" t="s">
        <v>68</v>
      </c>
      <c r="U61" s="86"/>
      <c r="V61" s="120" t="s">
        <v>148</v>
      </c>
      <c r="W61" s="92" t="s">
        <v>68</v>
      </c>
      <c r="X61" s="62"/>
      <c r="Y61" s="92" t="s">
        <v>68</v>
      </c>
      <c r="Z61" s="62"/>
      <c r="AA61" s="16" t="s">
        <v>153</v>
      </c>
      <c r="AB61" s="16" t="s">
        <v>154</v>
      </c>
      <c r="AC61" s="11"/>
      <c r="AD61" s="221">
        <f t="shared" si="10"/>
        <v>0</v>
      </c>
      <c r="AE61" s="222">
        <f t="shared" si="1"/>
        <v>0</v>
      </c>
      <c r="AF61" s="58"/>
      <c r="AG61" s="58"/>
    </row>
    <row r="62" spans="1:33" s="59" customFormat="1" ht="126.75" customHeight="1">
      <c r="A62" s="141">
        <v>50</v>
      </c>
      <c r="B62" s="119" t="s">
        <v>188</v>
      </c>
      <c r="C62" s="53" t="s">
        <v>41</v>
      </c>
      <c r="D62" s="89" t="s">
        <v>42</v>
      </c>
      <c r="E62" s="54">
        <v>2023</v>
      </c>
      <c r="F62" s="55" t="s">
        <v>149</v>
      </c>
      <c r="G62" s="118" t="s">
        <v>44</v>
      </c>
      <c r="H62" s="14" t="s">
        <v>47</v>
      </c>
      <c r="I62" s="56">
        <v>4439.4650000000001</v>
      </c>
      <c r="J62" s="56">
        <v>4439.4650000000001</v>
      </c>
      <c r="K62" s="56">
        <v>4439.4650000000001</v>
      </c>
      <c r="L62" s="56">
        <v>3995.518</v>
      </c>
      <c r="M62" s="56">
        <v>443.947</v>
      </c>
      <c r="N62" s="137"/>
      <c r="O62" s="107"/>
      <c r="P62" s="85" t="s">
        <v>35</v>
      </c>
      <c r="Q62" s="54" t="s">
        <v>48</v>
      </c>
      <c r="R62" s="111" t="s">
        <v>156</v>
      </c>
      <c r="S62" s="90" t="s">
        <v>174</v>
      </c>
      <c r="T62" s="126" t="s">
        <v>68</v>
      </c>
      <c r="U62" s="86"/>
      <c r="V62" s="120" t="s">
        <v>150</v>
      </c>
      <c r="W62" s="92" t="s">
        <v>68</v>
      </c>
      <c r="X62" s="62"/>
      <c r="Y62" s="92" t="s">
        <v>68</v>
      </c>
      <c r="Z62" s="62"/>
      <c r="AA62" s="16" t="s">
        <v>155</v>
      </c>
      <c r="AB62" s="16" t="s">
        <v>141</v>
      </c>
      <c r="AC62" s="11"/>
      <c r="AD62" s="221">
        <f t="shared" si="10"/>
        <v>0</v>
      </c>
      <c r="AE62" s="222">
        <f t="shared" si="1"/>
        <v>0</v>
      </c>
      <c r="AF62" s="58"/>
      <c r="AG62" s="58"/>
    </row>
    <row r="63" spans="1:33" s="59" customFormat="1" ht="153" customHeight="1">
      <c r="A63" s="141">
        <v>51</v>
      </c>
      <c r="B63" s="119" t="s">
        <v>182</v>
      </c>
      <c r="C63" s="53" t="s">
        <v>41</v>
      </c>
      <c r="D63" s="89" t="s">
        <v>42</v>
      </c>
      <c r="E63" s="54">
        <v>2023</v>
      </c>
      <c r="F63" s="55" t="s">
        <v>157</v>
      </c>
      <c r="G63" s="118" t="s">
        <v>44</v>
      </c>
      <c r="H63" s="118" t="s">
        <v>47</v>
      </c>
      <c r="I63" s="56">
        <v>47320.19</v>
      </c>
      <c r="J63" s="56">
        <v>47320.19</v>
      </c>
      <c r="K63" s="56">
        <v>47320.19</v>
      </c>
      <c r="L63" s="56">
        <v>42588.171000000002</v>
      </c>
      <c r="M63" s="56">
        <v>4732.0190000000002</v>
      </c>
      <c r="N63" s="137"/>
      <c r="O63" s="134"/>
      <c r="P63" s="85" t="s">
        <v>35</v>
      </c>
      <c r="Q63" s="54" t="s">
        <v>161</v>
      </c>
      <c r="R63" s="111" t="s">
        <v>162</v>
      </c>
      <c r="S63" s="90" t="s">
        <v>174</v>
      </c>
      <c r="T63" s="126" t="s">
        <v>68</v>
      </c>
      <c r="U63" s="86"/>
      <c r="V63" s="120" t="s">
        <v>158</v>
      </c>
      <c r="W63" s="92" t="s">
        <v>68</v>
      </c>
      <c r="X63" s="62"/>
      <c r="Y63" s="92" t="s">
        <v>68</v>
      </c>
      <c r="Z63" s="62"/>
      <c r="AA63" s="16" t="s">
        <v>176</v>
      </c>
      <c r="AB63" s="16" t="s">
        <v>100</v>
      </c>
      <c r="AC63" s="11"/>
      <c r="AD63" s="221">
        <f t="shared" si="10"/>
        <v>0</v>
      </c>
      <c r="AE63" s="222">
        <f t="shared" si="1"/>
        <v>0</v>
      </c>
      <c r="AF63" s="58"/>
      <c r="AG63" s="58"/>
    </row>
    <row r="64" spans="1:33" s="59" customFormat="1" ht="149.25" customHeight="1">
      <c r="A64" s="141">
        <v>52</v>
      </c>
      <c r="B64" s="68" t="s">
        <v>189</v>
      </c>
      <c r="C64" s="53" t="s">
        <v>41</v>
      </c>
      <c r="D64" s="89" t="s">
        <v>42</v>
      </c>
      <c r="E64" s="54">
        <v>2023</v>
      </c>
      <c r="F64" s="55" t="s">
        <v>184</v>
      </c>
      <c r="G64" s="14" t="s">
        <v>164</v>
      </c>
      <c r="H64" s="14" t="s">
        <v>47</v>
      </c>
      <c r="I64" s="56">
        <v>84207.664000000004</v>
      </c>
      <c r="J64" s="56">
        <v>84207.664000000004</v>
      </c>
      <c r="K64" s="56">
        <v>84207.664000000004</v>
      </c>
      <c r="L64" s="56">
        <v>75786.896999999997</v>
      </c>
      <c r="M64" s="56">
        <v>8420.7669999999998</v>
      </c>
      <c r="N64" s="137"/>
      <c r="O64" s="134"/>
      <c r="P64" s="110" t="s">
        <v>35</v>
      </c>
      <c r="Q64" s="54" t="s">
        <v>48</v>
      </c>
      <c r="R64" s="111" t="s">
        <v>367</v>
      </c>
      <c r="S64" s="90" t="s">
        <v>174</v>
      </c>
      <c r="T64" s="126" t="s">
        <v>68</v>
      </c>
      <c r="U64" s="112"/>
      <c r="V64" s="120" t="s">
        <v>159</v>
      </c>
      <c r="W64" s="92" t="s">
        <v>68</v>
      </c>
      <c r="X64" s="62"/>
      <c r="Y64" s="92" t="s">
        <v>68</v>
      </c>
      <c r="Z64" s="57"/>
      <c r="AA64" s="16" t="s">
        <v>140</v>
      </c>
      <c r="AB64" s="16" t="s">
        <v>141</v>
      </c>
      <c r="AC64" s="121"/>
      <c r="AD64" s="221">
        <f t="shared" si="10"/>
        <v>0</v>
      </c>
      <c r="AE64" s="222">
        <f t="shared" si="1"/>
        <v>0</v>
      </c>
      <c r="AF64" s="58"/>
      <c r="AG64" s="58"/>
    </row>
    <row r="65" spans="1:33" s="59" customFormat="1" ht="144" customHeight="1">
      <c r="A65" s="141">
        <v>53</v>
      </c>
      <c r="B65" s="68" t="s">
        <v>183</v>
      </c>
      <c r="C65" s="53" t="s">
        <v>41</v>
      </c>
      <c r="D65" s="89" t="s">
        <v>42</v>
      </c>
      <c r="E65" s="54">
        <v>2023</v>
      </c>
      <c r="F65" s="55" t="s">
        <v>185</v>
      </c>
      <c r="G65" s="14" t="s">
        <v>164</v>
      </c>
      <c r="H65" s="14" t="s">
        <v>47</v>
      </c>
      <c r="I65" s="56">
        <v>7194.8090000000002</v>
      </c>
      <c r="J65" s="56">
        <v>7194.8090000000002</v>
      </c>
      <c r="K65" s="56">
        <v>7194.8090000000002</v>
      </c>
      <c r="L65" s="56">
        <f>K65-M65</f>
        <v>6475.3280000000004</v>
      </c>
      <c r="M65" s="56">
        <v>719.48099999999999</v>
      </c>
      <c r="N65" s="137"/>
      <c r="O65" s="134"/>
      <c r="P65" s="110" t="s">
        <v>35</v>
      </c>
      <c r="Q65" s="54" t="s">
        <v>48</v>
      </c>
      <c r="R65" s="111" t="s">
        <v>163</v>
      </c>
      <c r="S65" s="90" t="s">
        <v>174</v>
      </c>
      <c r="T65" s="126" t="s">
        <v>68</v>
      </c>
      <c r="U65" s="112"/>
      <c r="V65" s="120" t="s">
        <v>160</v>
      </c>
      <c r="W65" s="92" t="s">
        <v>68</v>
      </c>
      <c r="X65" s="62"/>
      <c r="Y65" s="92" t="s">
        <v>68</v>
      </c>
      <c r="Z65" s="57"/>
      <c r="AA65" s="16" t="s">
        <v>140</v>
      </c>
      <c r="AB65" s="16" t="s">
        <v>141</v>
      </c>
      <c r="AC65" s="121"/>
      <c r="AD65" s="221">
        <f t="shared" si="10"/>
        <v>0</v>
      </c>
      <c r="AE65" s="222">
        <f t="shared" si="1"/>
        <v>0</v>
      </c>
      <c r="AF65" s="58"/>
      <c r="AG65" s="58"/>
    </row>
    <row r="66" spans="1:33" s="133" customFormat="1" ht="188.25" customHeight="1">
      <c r="A66" s="141">
        <v>54</v>
      </c>
      <c r="B66" s="106" t="s">
        <v>364</v>
      </c>
      <c r="C66" s="53" t="s">
        <v>41</v>
      </c>
      <c r="D66" s="89" t="s">
        <v>42</v>
      </c>
      <c r="E66" s="54">
        <v>2023</v>
      </c>
      <c r="F66" s="127" t="s">
        <v>179</v>
      </c>
      <c r="G66" s="14" t="s">
        <v>76</v>
      </c>
      <c r="H66" s="128" t="s">
        <v>90</v>
      </c>
      <c r="I66" s="129">
        <v>74671.031000000003</v>
      </c>
      <c r="J66" s="129">
        <v>74671.031000000003</v>
      </c>
      <c r="K66" s="129">
        <f>L66+M66</f>
        <v>74671.031000000003</v>
      </c>
      <c r="L66" s="129">
        <f>J66-M66</f>
        <v>67203.926999999996</v>
      </c>
      <c r="M66" s="56">
        <v>7467.1040000000003</v>
      </c>
      <c r="N66" s="137"/>
      <c r="O66" s="130"/>
      <c r="P66" s="131" t="s">
        <v>35</v>
      </c>
      <c r="Q66" s="126" t="s">
        <v>285</v>
      </c>
      <c r="R66" s="54" t="s">
        <v>180</v>
      </c>
      <c r="S66" s="90" t="s">
        <v>174</v>
      </c>
      <c r="T66" s="129" t="s">
        <v>68</v>
      </c>
      <c r="U66" s="129"/>
      <c r="V66" s="73" t="s">
        <v>181</v>
      </c>
      <c r="W66" s="92" t="s">
        <v>68</v>
      </c>
      <c r="X66" s="62"/>
      <c r="Y66" s="92" t="s">
        <v>68</v>
      </c>
      <c r="Z66" s="54"/>
      <c r="AA66" s="54" t="s">
        <v>140</v>
      </c>
      <c r="AB66" s="54" t="s">
        <v>141</v>
      </c>
      <c r="AC66" s="121"/>
      <c r="AD66" s="221">
        <f t="shared" si="10"/>
        <v>0</v>
      </c>
      <c r="AE66" s="222">
        <f t="shared" si="1"/>
        <v>0</v>
      </c>
      <c r="AF66" s="132"/>
      <c r="AG66" s="132"/>
    </row>
    <row r="67" spans="1:33" s="59" customFormat="1" ht="141" customHeight="1">
      <c r="A67" s="141">
        <v>55</v>
      </c>
      <c r="B67" s="149" t="s">
        <v>385</v>
      </c>
      <c r="C67" s="53" t="s">
        <v>386</v>
      </c>
      <c r="D67" s="89" t="s">
        <v>387</v>
      </c>
      <c r="E67" s="54">
        <v>2023</v>
      </c>
      <c r="F67" s="127" t="s">
        <v>388</v>
      </c>
      <c r="G67" s="14" t="s">
        <v>196</v>
      </c>
      <c r="H67" s="128" t="s">
        <v>389</v>
      </c>
      <c r="I67" s="129">
        <v>8688.3220000000001</v>
      </c>
      <c r="J67" s="129">
        <v>8688.3220000000001</v>
      </c>
      <c r="K67" s="129">
        <v>8688.3220000000001</v>
      </c>
      <c r="L67" s="129">
        <v>6081.8220000000001</v>
      </c>
      <c r="M67" s="129">
        <v>2606.5</v>
      </c>
      <c r="N67" s="223"/>
      <c r="O67" s="224"/>
      <c r="P67" s="131" t="s">
        <v>35</v>
      </c>
      <c r="Q67" s="54" t="s">
        <v>390</v>
      </c>
      <c r="R67" s="54" t="s">
        <v>391</v>
      </c>
      <c r="S67" s="112" t="s">
        <v>392</v>
      </c>
      <c r="T67" s="129" t="s">
        <v>68</v>
      </c>
      <c r="U67" s="225"/>
      <c r="V67" s="73" t="s">
        <v>393</v>
      </c>
      <c r="W67" s="92" t="s">
        <v>68</v>
      </c>
      <c r="X67" s="62"/>
      <c r="Y67" s="92" t="s">
        <v>68</v>
      </c>
      <c r="Z67" s="225"/>
      <c r="AA67" s="54">
        <v>26500</v>
      </c>
      <c r="AB67" s="54">
        <v>1000</v>
      </c>
      <c r="AC67" s="225"/>
      <c r="AD67" s="221">
        <f t="shared" si="10"/>
        <v>0</v>
      </c>
      <c r="AE67" s="222">
        <f t="shared" si="1"/>
        <v>0</v>
      </c>
      <c r="AF67" s="58"/>
      <c r="AG67" s="58"/>
    </row>
    <row r="68" spans="1:33" s="59" customFormat="1" ht="111" customHeight="1">
      <c r="A68" s="141">
        <v>56</v>
      </c>
      <c r="B68" s="149" t="s">
        <v>384</v>
      </c>
      <c r="C68" s="89" t="s">
        <v>86</v>
      </c>
      <c r="D68" s="89" t="s">
        <v>205</v>
      </c>
      <c r="E68" s="54">
        <v>2023</v>
      </c>
      <c r="F68" s="136" t="s">
        <v>206</v>
      </c>
      <c r="G68" s="136" t="s">
        <v>143</v>
      </c>
      <c r="H68" s="128" t="s">
        <v>210</v>
      </c>
      <c r="I68" s="129">
        <v>20087.557000000001</v>
      </c>
      <c r="J68" s="129">
        <v>20087.557000000001</v>
      </c>
      <c r="K68" s="129">
        <v>20087.557000000001</v>
      </c>
      <c r="L68" s="129">
        <v>18078.802</v>
      </c>
      <c r="M68" s="129">
        <v>2008.7550000000001</v>
      </c>
      <c r="N68" s="129">
        <v>0</v>
      </c>
      <c r="O68" s="129">
        <v>0</v>
      </c>
      <c r="P68" s="71" t="s">
        <v>35</v>
      </c>
      <c r="Q68" s="125" t="s">
        <v>207</v>
      </c>
      <c r="R68" s="125" t="s">
        <v>208</v>
      </c>
      <c r="S68" s="90" t="s">
        <v>67</v>
      </c>
      <c r="T68" s="125" t="s">
        <v>68</v>
      </c>
      <c r="U68" s="90"/>
      <c r="V68" s="92" t="s">
        <v>209</v>
      </c>
      <c r="W68" s="92" t="s">
        <v>68</v>
      </c>
      <c r="X68" s="62"/>
      <c r="Y68" s="92" t="s">
        <v>68</v>
      </c>
      <c r="Z68" s="62"/>
      <c r="AA68" s="16">
        <v>19297</v>
      </c>
      <c r="AB68" s="16">
        <v>383</v>
      </c>
      <c r="AC68" s="136"/>
      <c r="AD68" s="221">
        <f t="shared" si="10"/>
        <v>0</v>
      </c>
      <c r="AE68" s="222">
        <f t="shared" si="1"/>
        <v>0</v>
      </c>
      <c r="AF68" s="58"/>
      <c r="AG68" s="58"/>
    </row>
    <row r="69" spans="1:33" s="59" customFormat="1" ht="33.75" customHeight="1">
      <c r="A69" s="148"/>
      <c r="B69" s="171" t="s">
        <v>281</v>
      </c>
      <c r="C69" s="89"/>
      <c r="D69" s="89"/>
      <c r="E69" s="54"/>
      <c r="F69" s="138"/>
      <c r="G69" s="138"/>
      <c r="H69" s="160"/>
      <c r="I69" s="180">
        <f t="shared" ref="I69:O69" si="12">SUM(I38:I68)</f>
        <v>1018960.698</v>
      </c>
      <c r="J69" s="180">
        <f t="shared" si="12"/>
        <v>845032.73299999989</v>
      </c>
      <c r="K69" s="180">
        <f t="shared" si="12"/>
        <v>845032.73299999989</v>
      </c>
      <c r="L69" s="180">
        <f t="shared" si="12"/>
        <v>758789.73210000002</v>
      </c>
      <c r="M69" s="180">
        <f t="shared" si="12"/>
        <v>86243.001200000013</v>
      </c>
      <c r="N69" s="180">
        <f t="shared" si="12"/>
        <v>0</v>
      </c>
      <c r="O69" s="180">
        <f t="shared" si="12"/>
        <v>0</v>
      </c>
      <c r="P69" s="71"/>
      <c r="Q69" s="125"/>
      <c r="R69" s="125"/>
      <c r="S69" s="90"/>
      <c r="T69" s="125"/>
      <c r="U69" s="90"/>
      <c r="V69" s="92"/>
      <c r="W69" s="16"/>
      <c r="X69" s="62"/>
      <c r="Y69" s="16"/>
      <c r="Z69" s="62"/>
      <c r="AA69" s="16"/>
      <c r="AB69" s="16"/>
      <c r="AC69" s="138"/>
      <c r="AD69" s="221">
        <f t="shared" si="10"/>
        <v>0</v>
      </c>
      <c r="AE69" s="222">
        <f>K69-L69-M69</f>
        <v>-3.0000014521647245E-4</v>
      </c>
      <c r="AF69" s="58"/>
      <c r="AG69" s="58"/>
    </row>
    <row r="70" spans="1:33" ht="51.75" customHeight="1">
      <c r="A70" s="205"/>
      <c r="B70" s="17"/>
      <c r="C70" s="17"/>
      <c r="D70" s="144"/>
      <c r="E70" s="18"/>
      <c r="F70" s="18"/>
      <c r="G70" s="18"/>
      <c r="H70" s="18"/>
      <c r="I70" s="145"/>
      <c r="J70" s="145"/>
      <c r="K70" s="145"/>
      <c r="L70" s="145"/>
      <c r="M70" s="146"/>
      <c r="N70" s="147"/>
      <c r="O70" s="145"/>
      <c r="P70" s="19"/>
      <c r="Q70" s="19"/>
      <c r="R70" s="19"/>
      <c r="S70" s="19"/>
      <c r="T70" s="19"/>
      <c r="U70" s="19"/>
      <c r="V70" s="145"/>
      <c r="W70" s="145"/>
      <c r="X70" s="145"/>
      <c r="Y70" s="145"/>
      <c r="Z70" s="145"/>
      <c r="AA70" s="145"/>
      <c r="AB70" s="145"/>
      <c r="AC70" s="19"/>
    </row>
    <row r="71" spans="1:33">
      <c r="A71" s="17"/>
      <c r="B71" s="17"/>
      <c r="C71" s="17"/>
      <c r="D71" s="144"/>
      <c r="E71" s="18"/>
      <c r="F71" s="18"/>
      <c r="G71" s="18"/>
      <c r="H71" s="18"/>
      <c r="I71" s="145"/>
      <c r="J71" s="145"/>
      <c r="K71" s="145"/>
      <c r="L71" s="145"/>
      <c r="M71" s="146"/>
      <c r="N71" s="147"/>
      <c r="O71" s="145"/>
      <c r="P71" s="19"/>
      <c r="Q71" s="19"/>
      <c r="R71" s="19"/>
      <c r="S71" s="19"/>
      <c r="T71" s="19"/>
      <c r="U71" s="19"/>
      <c r="V71" s="145"/>
      <c r="W71" s="145"/>
      <c r="X71" s="145"/>
      <c r="Y71" s="145"/>
      <c r="Z71" s="145"/>
      <c r="AA71" s="145"/>
      <c r="AB71" s="145"/>
      <c r="AC71" s="19"/>
    </row>
    <row r="72" spans="1:33">
      <c r="A72" s="17"/>
      <c r="B72" s="17"/>
      <c r="C72" s="17"/>
      <c r="D72" s="144"/>
      <c r="E72" s="18"/>
      <c r="F72" s="18"/>
      <c r="G72" s="18"/>
      <c r="H72" s="18"/>
      <c r="I72" s="145"/>
      <c r="J72" s="145"/>
      <c r="K72" s="145"/>
      <c r="L72" s="145"/>
      <c r="M72" s="146"/>
      <c r="N72" s="147"/>
      <c r="O72" s="145"/>
      <c r="P72" s="19"/>
      <c r="Q72" s="19"/>
      <c r="R72" s="19"/>
      <c r="S72" s="19"/>
      <c r="T72" s="19"/>
      <c r="U72" s="19"/>
      <c r="V72" s="145"/>
      <c r="W72" s="145"/>
      <c r="X72" s="145"/>
      <c r="Y72" s="145"/>
      <c r="Z72" s="145"/>
      <c r="AA72" s="145"/>
      <c r="AB72" s="145"/>
      <c r="AC72" s="19"/>
    </row>
    <row r="73" spans="1:33">
      <c r="A73" s="17"/>
      <c r="B73" s="17"/>
      <c r="C73" s="17"/>
      <c r="D73" s="144"/>
      <c r="E73" s="18"/>
      <c r="F73" s="18"/>
      <c r="G73" s="18"/>
      <c r="H73" s="18"/>
      <c r="I73" s="145"/>
      <c r="J73" s="145"/>
      <c r="K73" s="145"/>
      <c r="L73" s="145"/>
      <c r="M73" s="146"/>
      <c r="N73" s="147"/>
      <c r="O73" s="145"/>
      <c r="P73" s="19"/>
      <c r="Q73" s="19"/>
      <c r="R73" s="19"/>
      <c r="S73" s="19"/>
      <c r="T73" s="19"/>
      <c r="U73" s="19"/>
      <c r="V73" s="145"/>
      <c r="W73" s="145"/>
      <c r="X73" s="145"/>
      <c r="Y73" s="145"/>
      <c r="Z73" s="145"/>
      <c r="AA73" s="145"/>
      <c r="AB73" s="145"/>
      <c r="AC73" s="19"/>
    </row>
    <row r="74" spans="1:33">
      <c r="A74" s="17"/>
      <c r="B74" s="17"/>
      <c r="C74" s="17"/>
      <c r="D74" s="144"/>
      <c r="E74" s="18"/>
      <c r="F74" s="18"/>
      <c r="G74" s="18"/>
      <c r="H74" s="18"/>
      <c r="I74" s="145"/>
      <c r="J74" s="145"/>
      <c r="K74" s="145"/>
      <c r="L74" s="145"/>
      <c r="M74" s="146"/>
      <c r="N74" s="147"/>
      <c r="O74" s="145"/>
      <c r="P74" s="19"/>
      <c r="Q74" s="19"/>
      <c r="R74" s="19"/>
      <c r="S74" s="19"/>
      <c r="T74" s="19"/>
      <c r="U74" s="19"/>
      <c r="V74" s="145"/>
      <c r="W74" s="145"/>
      <c r="X74" s="145"/>
      <c r="Y74" s="145"/>
      <c r="Z74" s="145"/>
      <c r="AA74" s="145"/>
      <c r="AB74" s="145"/>
      <c r="AC74" s="19"/>
    </row>
    <row r="75" spans="1:33">
      <c r="A75" s="17"/>
      <c r="B75" s="17"/>
      <c r="C75" s="17"/>
      <c r="D75" s="144"/>
      <c r="E75" s="18"/>
      <c r="F75" s="18"/>
      <c r="G75" s="18"/>
      <c r="H75" s="18"/>
      <c r="I75" s="145"/>
      <c r="J75" s="145"/>
      <c r="K75" s="145"/>
      <c r="L75" s="145"/>
      <c r="M75" s="146"/>
      <c r="N75" s="147"/>
      <c r="O75" s="145"/>
      <c r="P75" s="19"/>
      <c r="Q75" s="19"/>
      <c r="R75" s="19"/>
      <c r="S75" s="19"/>
      <c r="T75" s="19"/>
      <c r="U75" s="19"/>
      <c r="V75" s="145"/>
      <c r="W75" s="145"/>
      <c r="X75" s="145"/>
      <c r="Y75" s="145"/>
      <c r="Z75" s="145"/>
      <c r="AA75" s="145"/>
      <c r="AB75" s="145"/>
      <c r="AC75" s="19"/>
    </row>
    <row r="76" spans="1:33">
      <c r="A76" s="17"/>
      <c r="B76" s="17"/>
      <c r="C76" s="17"/>
      <c r="D76" s="144"/>
      <c r="E76" s="18"/>
      <c r="F76" s="18"/>
      <c r="G76" s="18"/>
      <c r="H76" s="18"/>
      <c r="I76" s="145"/>
      <c r="J76" s="145"/>
      <c r="K76" s="145"/>
      <c r="L76" s="145"/>
      <c r="M76" s="146"/>
      <c r="N76" s="147"/>
      <c r="O76" s="145"/>
      <c r="P76" s="19"/>
      <c r="Q76" s="19"/>
      <c r="R76" s="19"/>
      <c r="S76" s="19"/>
      <c r="T76" s="19"/>
      <c r="U76" s="19"/>
      <c r="V76" s="145"/>
      <c r="W76" s="145"/>
      <c r="X76" s="145"/>
      <c r="Y76" s="145"/>
      <c r="Z76" s="145"/>
      <c r="AA76" s="145"/>
      <c r="AB76" s="145"/>
      <c r="AC76" s="19"/>
    </row>
    <row r="77" spans="1:33">
      <c r="A77" s="17"/>
      <c r="B77" s="17"/>
      <c r="C77" s="17"/>
      <c r="D77" s="144"/>
      <c r="E77" s="18"/>
      <c r="F77" s="18"/>
      <c r="G77" s="18"/>
      <c r="H77" s="18"/>
      <c r="I77" s="145"/>
      <c r="J77" s="145"/>
      <c r="K77" s="145"/>
      <c r="L77" s="145"/>
      <c r="M77" s="146"/>
      <c r="N77" s="147"/>
      <c r="O77" s="145"/>
      <c r="P77" s="19"/>
      <c r="Q77" s="19"/>
      <c r="R77" s="19"/>
      <c r="S77" s="19"/>
      <c r="T77" s="19"/>
      <c r="U77" s="19"/>
      <c r="V77" s="145"/>
      <c r="W77" s="145"/>
      <c r="X77" s="145"/>
      <c r="Y77" s="145"/>
      <c r="Z77" s="145"/>
      <c r="AA77" s="145"/>
      <c r="AB77" s="145"/>
      <c r="AC77" s="19"/>
    </row>
    <row r="78" spans="1:33">
      <c r="A78" s="17"/>
      <c r="B78" s="17"/>
      <c r="C78" s="17"/>
      <c r="D78" s="144"/>
      <c r="E78" s="18"/>
      <c r="F78" s="18"/>
      <c r="G78" s="18"/>
      <c r="H78" s="18"/>
      <c r="I78" s="145"/>
      <c r="J78" s="145"/>
      <c r="K78" s="145"/>
      <c r="L78" s="145"/>
      <c r="M78" s="146"/>
      <c r="N78" s="147"/>
      <c r="O78" s="145"/>
      <c r="P78" s="19"/>
      <c r="Q78" s="19"/>
      <c r="R78" s="19"/>
      <c r="S78" s="19"/>
      <c r="T78" s="19"/>
      <c r="U78" s="19"/>
      <c r="V78" s="145"/>
      <c r="W78" s="145"/>
      <c r="X78" s="145"/>
      <c r="Y78" s="145"/>
      <c r="Z78" s="145"/>
      <c r="AA78" s="145"/>
      <c r="AB78" s="145"/>
      <c r="AC78" s="19"/>
    </row>
  </sheetData>
  <protectedRanges>
    <protectedRange algorithmName="SHA-512" hashValue="n6N6uEmqMGR1DrpcXO/EjshPI+PTm36AbX31dVRtNhwzfhXHX101LEvuytCMG7uLS2KfL7ruiNVfAG4RrZP39A==" saltValue="Xr0fkzxTZ8u1EoDurOUp+g==" spinCount="100000" sqref="B54" name="Діапазон1_2_1"/>
  </protectedRanges>
  <autoFilter ref="A7:AC7"/>
  <mergeCells count="34">
    <mergeCell ref="A2:AC2"/>
    <mergeCell ref="A3:A6"/>
    <mergeCell ref="D3:D6"/>
    <mergeCell ref="E3:E6"/>
    <mergeCell ref="G3:G6"/>
    <mergeCell ref="I3:J3"/>
    <mergeCell ref="K3:O3"/>
    <mergeCell ref="P3:P6"/>
    <mergeCell ref="Q3:R3"/>
    <mergeCell ref="V3:V6"/>
    <mergeCell ref="L5:L6"/>
    <mergeCell ref="M5:M6"/>
    <mergeCell ref="N5:O5"/>
    <mergeCell ref="L4:O4"/>
    <mergeCell ref="AC3:AC6"/>
    <mergeCell ref="AA3:AB3"/>
    <mergeCell ref="AA4:AA6"/>
    <mergeCell ref="AB4:AB6"/>
    <mergeCell ref="K4:K6"/>
    <mergeCell ref="Q4:Q6"/>
    <mergeCell ref="R4:R6"/>
    <mergeCell ref="W3:W6"/>
    <mergeCell ref="S3:S6"/>
    <mergeCell ref="T3:T6"/>
    <mergeCell ref="U3:U6"/>
    <mergeCell ref="Y3:Y6"/>
    <mergeCell ref="X4:X6"/>
    <mergeCell ref="Z4:Z6"/>
    <mergeCell ref="B3:B6"/>
    <mergeCell ref="C3:C6"/>
    <mergeCell ref="I4:I6"/>
    <mergeCell ref="F3:F6"/>
    <mergeCell ref="J4:J6"/>
    <mergeCell ref="H3:H6"/>
  </mergeCells>
  <printOptions horizontalCentered="1"/>
  <pageMargins left="0" right="0" top="0" bottom="0" header="0" footer="0"/>
  <pageSetup paperSize="9" scale="35" fitToHeight="0" orientation="landscape" r:id="rId1"/>
  <headerFooter alignWithMargins="0"/>
  <rowBreaks count="1" manualBreakCount="1">
    <brk id="61" max="28" man="1"/>
  </rowBreaks>
  <colBreaks count="1" manualBreakCount="1">
    <brk id="18"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Admin</cp:lastModifiedBy>
  <cp:lastPrinted>2023-06-27T10:00:12Z</cp:lastPrinted>
  <dcterms:created xsi:type="dcterms:W3CDTF">2020-02-19T16:04:40Z</dcterms:created>
  <dcterms:modified xsi:type="dcterms:W3CDTF">2023-06-27T10:10:29Z</dcterms:modified>
</cp:coreProperties>
</file>